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400" activeTab="0"/>
  </bookViews>
  <sheets>
    <sheet name="3.2.1.1" sheetId="1" r:id="rId1"/>
  </sheets>
  <definedNames>
    <definedName name="_xlnm.Print_Area" localSheetId="0">'3.2.1.1'!$A$3:$D$79</definedName>
    <definedName name="_xlnm.Print_Titles" localSheetId="0">'3.2.1.1'!$3:$3</definedName>
  </definedNames>
  <calcPr fullCalcOnLoad="1"/>
</workbook>
</file>

<file path=xl/sharedStrings.xml><?xml version="1.0" encoding="utf-8"?>
<sst xmlns="http://schemas.openxmlformats.org/spreadsheetml/2006/main" count="148" uniqueCount="106">
  <si>
    <t>รายการ</t>
  </si>
  <si>
    <t>หน่วย</t>
  </si>
  <si>
    <t>ตัวย่อ</t>
  </si>
  <si>
    <t>No.1</t>
  </si>
  <si>
    <t>ข้อมูล</t>
  </si>
  <si>
    <t xml:space="preserve">อุณหภูมิไอเสียออกจากห้องเผาไหม้ </t>
  </si>
  <si>
    <t>อุณหภูมิอากาศก่อนเข้าห้องเผาไหม้</t>
  </si>
  <si>
    <t>ปริมาณออกซิเจนออกจากห้องเผาไหม้</t>
  </si>
  <si>
    <t>%</t>
  </si>
  <si>
    <t>ค่าความร้อนทางต่ำของเชื้อเพลิง</t>
  </si>
  <si>
    <t>-เชื้อเพลิงแข็ง</t>
  </si>
  <si>
    <t>kcal/ kg</t>
  </si>
  <si>
    <t>-เชื้อเพลิงเหลว</t>
  </si>
  <si>
    <t>ค่าความร้อนจำเพาะของก๊าซไอเสีย</t>
  </si>
  <si>
    <t>ปริมาณเชื้อเพลิงที่ใช้</t>
  </si>
  <si>
    <t>kg/h</t>
  </si>
  <si>
    <t>l/h</t>
  </si>
  <si>
    <t>ชั่วโมงการใช้งานหม้อไอน้ำตลอดปี</t>
  </si>
  <si>
    <t>h/y</t>
  </si>
  <si>
    <t>h</t>
  </si>
  <si>
    <t>ความหนาแน่นของเชื้อเพลิงเหลว</t>
  </si>
  <si>
    <t>kg/l</t>
  </si>
  <si>
    <t>D</t>
  </si>
  <si>
    <t>ราคาเชื้อเพลิง</t>
  </si>
  <si>
    <t>฿/kg</t>
  </si>
  <si>
    <t>ประสิทธิภาพการเผาไหม้</t>
  </si>
  <si>
    <t>ประสิทธิภาพหม้อไอน้ำ</t>
  </si>
  <si>
    <t>การคำนวณ</t>
  </si>
  <si>
    <t>การสูญเสียพลังงานความร้อนจากไอเสีย</t>
  </si>
  <si>
    <t>-</t>
  </si>
  <si>
    <t>M</t>
  </si>
  <si>
    <t>ปริมาณอากาศใช้จริง</t>
  </si>
  <si>
    <t>ปริมาณก๊าซเสียทางทฤษฎี</t>
  </si>
  <si>
    <t>ปริมาณก๊าซเสียจริง</t>
  </si>
  <si>
    <t>พลังงานความร้อนสูญเสียจากอากาศส่วนเกิน</t>
  </si>
  <si>
    <t>kcal/y</t>
  </si>
  <si>
    <t>การสูญเสียพลังงานความร้อนจากไอเสียออก</t>
  </si>
  <si>
    <t>ปล่องหลังทำความสะอาดพื้นผิวแลกเปลี่ยน</t>
  </si>
  <si>
    <t xml:space="preserve">อุณหภูมิไอเสียจะลดเป็น </t>
  </si>
  <si>
    <t>พลังงานความร้อนสูญเสียออกจากปล่องลดลง</t>
  </si>
  <si>
    <t>คิดเป็นเชื้อเพลิงที่ใช้ลดลง</t>
  </si>
  <si>
    <t>kg/y</t>
  </si>
  <si>
    <t>l/y</t>
  </si>
  <si>
    <t>ค่าใช้จ่ายเชื้อเพลิงที่ลดลง</t>
  </si>
  <si>
    <t>฿/y</t>
  </si>
  <si>
    <r>
      <t>๐</t>
    </r>
    <r>
      <rPr>
        <sz val="14"/>
        <rFont val="AngsanaUPC"/>
        <family val="1"/>
      </rPr>
      <t>C</t>
    </r>
  </si>
  <si>
    <r>
      <t>T</t>
    </r>
    <r>
      <rPr>
        <vertAlign val="subscript"/>
        <sz val="14"/>
        <rFont val="AngsanaUPC"/>
        <family val="1"/>
      </rPr>
      <t>g</t>
    </r>
  </si>
  <si>
    <r>
      <t>T</t>
    </r>
    <r>
      <rPr>
        <vertAlign val="subscript"/>
        <sz val="14"/>
        <rFont val="AngsanaUPC"/>
        <family val="1"/>
      </rPr>
      <t>gR</t>
    </r>
  </si>
  <si>
    <r>
      <t>T</t>
    </r>
    <r>
      <rPr>
        <vertAlign val="subscript"/>
        <sz val="14"/>
        <rFont val="AngsanaUPC"/>
        <family val="1"/>
      </rPr>
      <t>a</t>
    </r>
  </si>
  <si>
    <r>
      <t>q</t>
    </r>
    <r>
      <rPr>
        <vertAlign val="subscript"/>
        <sz val="14"/>
        <rFont val="AngsanaUPC"/>
        <family val="1"/>
      </rPr>
      <t>2</t>
    </r>
  </si>
  <si>
    <r>
      <t>LHV</t>
    </r>
    <r>
      <rPr>
        <vertAlign val="subscript"/>
        <sz val="14"/>
        <rFont val="AngsanaUPC"/>
        <family val="1"/>
      </rPr>
      <t>S</t>
    </r>
  </si>
  <si>
    <r>
      <t>LHV</t>
    </r>
    <r>
      <rPr>
        <vertAlign val="subscript"/>
        <sz val="14"/>
        <rFont val="AngsanaUPC"/>
        <family val="1"/>
      </rPr>
      <t>L</t>
    </r>
  </si>
  <si>
    <r>
      <t>Cp</t>
    </r>
    <r>
      <rPr>
        <vertAlign val="subscript"/>
        <sz val="14"/>
        <rFont val="AngsanaUPC"/>
        <family val="1"/>
      </rPr>
      <t>g</t>
    </r>
    <r>
      <rPr>
        <sz val="14"/>
        <rFont val="AngsanaUPC"/>
        <family val="1"/>
      </rPr>
      <t xml:space="preserve"> = (0.00005 x T</t>
    </r>
    <r>
      <rPr>
        <vertAlign val="subscript"/>
        <sz val="14"/>
        <rFont val="AngsanaUPC"/>
        <family val="1"/>
      </rPr>
      <t>g</t>
    </r>
    <r>
      <rPr>
        <sz val="14"/>
        <rFont val="AngsanaUPC"/>
        <family val="1"/>
      </rPr>
      <t xml:space="preserve"> ) + 0.32</t>
    </r>
  </si>
  <si>
    <r>
      <t>kcal/ Nm</t>
    </r>
    <r>
      <rPr>
        <vertAlign val="superscript"/>
        <sz val="14"/>
        <rFont val="AngsanaUPC"/>
        <family val="1"/>
      </rPr>
      <t>3</t>
    </r>
    <r>
      <rPr>
        <sz val="14"/>
        <rFont val="AngsanaUPC"/>
        <family val="1"/>
      </rPr>
      <t xml:space="preserve"> </t>
    </r>
    <r>
      <rPr>
        <vertAlign val="superscript"/>
        <sz val="14"/>
        <rFont val="AngsanaUPC"/>
        <family val="1"/>
      </rPr>
      <t>๐</t>
    </r>
    <r>
      <rPr>
        <sz val="14"/>
        <rFont val="AngsanaUPC"/>
        <family val="1"/>
      </rPr>
      <t>C</t>
    </r>
  </si>
  <si>
    <r>
      <t>Cp</t>
    </r>
    <r>
      <rPr>
        <vertAlign val="subscript"/>
        <sz val="14"/>
        <rFont val="AngsanaUPC"/>
        <family val="1"/>
      </rPr>
      <t>g</t>
    </r>
  </si>
  <si>
    <r>
      <t>m</t>
    </r>
    <r>
      <rPr>
        <vertAlign val="subscript"/>
        <sz val="14"/>
        <rFont val="AngsanaUPC"/>
        <family val="1"/>
      </rPr>
      <t>fS</t>
    </r>
  </si>
  <si>
    <r>
      <t>m</t>
    </r>
    <r>
      <rPr>
        <vertAlign val="subscript"/>
        <sz val="14"/>
        <rFont val="AngsanaUPC"/>
        <family val="1"/>
      </rPr>
      <t>fL</t>
    </r>
  </si>
  <si>
    <r>
      <t>C</t>
    </r>
    <r>
      <rPr>
        <vertAlign val="subscript"/>
        <sz val="14"/>
        <rFont val="AngsanaUPC"/>
        <family val="1"/>
      </rPr>
      <t>S</t>
    </r>
  </si>
  <si>
    <r>
      <t>C</t>
    </r>
    <r>
      <rPr>
        <vertAlign val="subscript"/>
        <sz val="14"/>
        <rFont val="AngsanaUPC"/>
        <family val="1"/>
      </rPr>
      <t>L</t>
    </r>
  </si>
  <si>
    <r>
      <t>h</t>
    </r>
    <r>
      <rPr>
        <vertAlign val="subscript"/>
        <sz val="14"/>
        <rFont val="AngsanaUPC"/>
        <family val="1"/>
      </rPr>
      <t>C</t>
    </r>
  </si>
  <si>
    <r>
      <t>h</t>
    </r>
    <r>
      <rPr>
        <vertAlign val="subscript"/>
        <sz val="14"/>
        <rFont val="AngsanaUPC"/>
        <family val="1"/>
      </rPr>
      <t>B</t>
    </r>
  </si>
  <si>
    <r>
      <t>M  =  21/ (21-</t>
    </r>
    <r>
      <rPr>
        <sz val="14"/>
        <rFont val="Symbol"/>
        <family val="1"/>
      </rPr>
      <t>q</t>
    </r>
    <r>
      <rPr>
        <vertAlign val="subscript"/>
        <sz val="14"/>
        <rFont val="AngsanaUPC"/>
        <family val="1"/>
      </rPr>
      <t>2</t>
    </r>
    <r>
      <rPr>
        <sz val="14"/>
        <rFont val="AngsanaUPC"/>
        <family val="1"/>
      </rPr>
      <t>)</t>
    </r>
  </si>
  <si>
    <r>
      <t>ปริมาณอากาศทางทฤษฎี</t>
    </r>
    <r>
      <rPr>
        <sz val="14"/>
        <rFont val="AngsanaUPC"/>
        <family val="1"/>
      </rPr>
      <t xml:space="preserve"> (A</t>
    </r>
    <r>
      <rPr>
        <vertAlign val="subscript"/>
        <sz val="14"/>
        <rFont val="AngsanaUPC"/>
        <family val="1"/>
      </rPr>
      <t>O</t>
    </r>
    <r>
      <rPr>
        <sz val="14"/>
        <rFont val="AngsanaUPC"/>
        <family val="1"/>
      </rPr>
      <t>)</t>
    </r>
  </si>
  <si>
    <r>
      <t>A</t>
    </r>
    <r>
      <rPr>
        <vertAlign val="subscript"/>
        <sz val="14"/>
        <rFont val="AngsanaUPC"/>
        <family val="1"/>
      </rPr>
      <t>OS</t>
    </r>
    <r>
      <rPr>
        <sz val="14"/>
        <rFont val="AngsanaUPC"/>
        <family val="1"/>
      </rPr>
      <t xml:space="preserve">  =  (1.01 x LHV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>/1000) + 0.5</t>
    </r>
  </si>
  <si>
    <r>
      <t>Nm</t>
    </r>
    <r>
      <rPr>
        <vertAlign val="superscript"/>
        <sz val="14"/>
        <rFont val="AngsanaUPC"/>
        <family val="1"/>
      </rPr>
      <t>3</t>
    </r>
    <r>
      <rPr>
        <sz val="14"/>
        <rFont val="AngsanaUPC"/>
        <family val="1"/>
      </rPr>
      <t>/kg</t>
    </r>
  </si>
  <si>
    <r>
      <t>A</t>
    </r>
    <r>
      <rPr>
        <vertAlign val="subscript"/>
        <sz val="14"/>
        <rFont val="AngsanaUPC"/>
        <family val="1"/>
      </rPr>
      <t>OS</t>
    </r>
  </si>
  <si>
    <r>
      <t>A</t>
    </r>
    <r>
      <rPr>
        <vertAlign val="subscript"/>
        <sz val="14"/>
        <rFont val="AngsanaUPC"/>
        <family val="1"/>
      </rPr>
      <t>OL</t>
    </r>
    <r>
      <rPr>
        <sz val="14"/>
        <rFont val="AngsanaUPC"/>
        <family val="1"/>
      </rPr>
      <t xml:space="preserve">  =  (0.85 x LHV</t>
    </r>
    <r>
      <rPr>
        <vertAlign val="subscript"/>
        <sz val="14"/>
        <rFont val="AngsanaUPC"/>
        <family val="1"/>
      </rPr>
      <t>L</t>
    </r>
    <r>
      <rPr>
        <sz val="14"/>
        <rFont val="AngsanaUPC"/>
        <family val="1"/>
      </rPr>
      <t xml:space="preserve">/1000) </t>
    </r>
  </si>
  <si>
    <r>
      <t>A</t>
    </r>
    <r>
      <rPr>
        <vertAlign val="subscript"/>
        <sz val="14"/>
        <rFont val="AngsanaUPC"/>
        <family val="1"/>
      </rPr>
      <t>OL</t>
    </r>
  </si>
  <si>
    <r>
      <t>A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 =  A</t>
    </r>
    <r>
      <rPr>
        <vertAlign val="subscript"/>
        <sz val="14"/>
        <rFont val="AngsanaUPC"/>
        <family val="1"/>
      </rPr>
      <t xml:space="preserve">OS  </t>
    </r>
    <r>
      <rPr>
        <sz val="14"/>
        <rFont val="AngsanaUPC"/>
        <family val="1"/>
      </rPr>
      <t>x M</t>
    </r>
  </si>
  <si>
    <r>
      <t>A</t>
    </r>
    <r>
      <rPr>
        <vertAlign val="subscript"/>
        <sz val="14"/>
        <rFont val="AngsanaUPC"/>
        <family val="1"/>
      </rPr>
      <t>S</t>
    </r>
  </si>
  <si>
    <r>
      <t>A</t>
    </r>
    <r>
      <rPr>
        <vertAlign val="subscript"/>
        <sz val="14"/>
        <rFont val="AngsanaUPC"/>
        <family val="1"/>
      </rPr>
      <t>L</t>
    </r>
    <r>
      <rPr>
        <sz val="14"/>
        <rFont val="AngsanaUPC"/>
        <family val="1"/>
      </rPr>
      <t xml:space="preserve">  =  A</t>
    </r>
    <r>
      <rPr>
        <vertAlign val="subscript"/>
        <sz val="14"/>
        <rFont val="AngsanaUPC"/>
        <family val="1"/>
      </rPr>
      <t xml:space="preserve">OL  </t>
    </r>
    <r>
      <rPr>
        <sz val="14"/>
        <rFont val="AngsanaUPC"/>
        <family val="1"/>
      </rPr>
      <t>x M</t>
    </r>
  </si>
  <si>
    <r>
      <t>A</t>
    </r>
    <r>
      <rPr>
        <vertAlign val="subscript"/>
        <sz val="14"/>
        <rFont val="AngsanaUPC"/>
        <family val="1"/>
      </rPr>
      <t>L</t>
    </r>
  </si>
  <si>
    <r>
      <t>q</t>
    </r>
    <r>
      <rPr>
        <vertAlign val="subscript"/>
        <sz val="14"/>
        <rFont val="AngsanaUPC"/>
        <family val="1"/>
      </rPr>
      <t>OS</t>
    </r>
    <r>
      <rPr>
        <sz val="14"/>
        <rFont val="AngsanaUPC"/>
        <family val="1"/>
      </rPr>
      <t xml:space="preserve"> = (0.89 x LHV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/1000) + 1.65</t>
    </r>
  </si>
  <si>
    <r>
      <t>q</t>
    </r>
    <r>
      <rPr>
        <vertAlign val="subscript"/>
        <sz val="14"/>
        <rFont val="AngsanaUPC"/>
        <family val="1"/>
      </rPr>
      <t>OS</t>
    </r>
  </si>
  <si>
    <r>
      <t>q</t>
    </r>
    <r>
      <rPr>
        <vertAlign val="subscript"/>
        <sz val="14"/>
        <rFont val="AngsanaUPC"/>
        <family val="1"/>
      </rPr>
      <t>OL</t>
    </r>
    <r>
      <rPr>
        <sz val="14"/>
        <rFont val="AngsanaUPC"/>
        <family val="1"/>
      </rPr>
      <t xml:space="preserve"> = (1.11 x LHV</t>
    </r>
    <r>
      <rPr>
        <vertAlign val="subscript"/>
        <sz val="14"/>
        <rFont val="AngsanaUPC"/>
        <family val="1"/>
      </rPr>
      <t>L</t>
    </r>
    <r>
      <rPr>
        <sz val="14"/>
        <rFont val="AngsanaUPC"/>
        <family val="1"/>
      </rPr>
      <t xml:space="preserve"> /1000) </t>
    </r>
  </si>
  <si>
    <r>
      <t>q</t>
    </r>
    <r>
      <rPr>
        <vertAlign val="subscript"/>
        <sz val="14"/>
        <rFont val="AngsanaUPC"/>
        <family val="1"/>
      </rPr>
      <t>OL</t>
    </r>
  </si>
  <si>
    <r>
      <t>q</t>
    </r>
    <r>
      <rPr>
        <vertAlign val="subscript"/>
        <sz val="14"/>
        <rFont val="AngsanaUPC"/>
        <family val="1"/>
      </rPr>
      <t>S</t>
    </r>
    <r>
      <rPr>
        <sz val="14"/>
        <rFont val="Symbol"/>
        <family val="1"/>
      </rPr>
      <t xml:space="preserve"> = q</t>
    </r>
    <r>
      <rPr>
        <vertAlign val="subscript"/>
        <sz val="14"/>
        <rFont val="AngsanaUPC"/>
        <family val="1"/>
      </rPr>
      <t xml:space="preserve">OS </t>
    </r>
    <r>
      <rPr>
        <sz val="14"/>
        <rFont val="AngsanaUPC"/>
        <family val="1"/>
      </rPr>
      <t>+</t>
    </r>
    <r>
      <rPr>
        <sz val="14"/>
        <rFont val="Symbol"/>
        <family val="1"/>
      </rPr>
      <t xml:space="preserve"> </t>
    </r>
    <r>
      <rPr>
        <sz val="14"/>
        <rFont val="AngsanaUPC"/>
        <family val="1"/>
      </rPr>
      <t>( M - 1 ) A</t>
    </r>
    <r>
      <rPr>
        <vertAlign val="subscript"/>
        <sz val="14"/>
        <rFont val="AngsanaUPC"/>
        <family val="1"/>
      </rPr>
      <t>OS</t>
    </r>
  </si>
  <si>
    <r>
      <t>q</t>
    </r>
    <r>
      <rPr>
        <vertAlign val="subscript"/>
        <sz val="14"/>
        <rFont val="AngsanaUPC"/>
        <family val="1"/>
      </rPr>
      <t>S</t>
    </r>
  </si>
  <si>
    <r>
      <t>q</t>
    </r>
    <r>
      <rPr>
        <vertAlign val="subscript"/>
        <sz val="14"/>
        <rFont val="AngsanaUPC"/>
        <family val="1"/>
      </rPr>
      <t>L</t>
    </r>
    <r>
      <rPr>
        <sz val="14"/>
        <rFont val="Symbol"/>
        <family val="1"/>
      </rPr>
      <t xml:space="preserve"> = q</t>
    </r>
    <r>
      <rPr>
        <vertAlign val="subscript"/>
        <sz val="14"/>
        <rFont val="AngsanaUPC"/>
        <family val="1"/>
      </rPr>
      <t xml:space="preserve">OL </t>
    </r>
    <r>
      <rPr>
        <sz val="14"/>
        <rFont val="AngsanaUPC"/>
        <family val="1"/>
      </rPr>
      <t>+</t>
    </r>
    <r>
      <rPr>
        <sz val="14"/>
        <rFont val="Symbol"/>
        <family val="1"/>
      </rPr>
      <t xml:space="preserve"> </t>
    </r>
    <r>
      <rPr>
        <sz val="14"/>
        <rFont val="AngsanaUPC"/>
        <family val="1"/>
      </rPr>
      <t>( M - 1 ) A</t>
    </r>
    <r>
      <rPr>
        <vertAlign val="subscript"/>
        <sz val="14"/>
        <rFont val="AngsanaUPC"/>
        <family val="1"/>
      </rPr>
      <t>OL</t>
    </r>
  </si>
  <si>
    <r>
      <t>q</t>
    </r>
    <r>
      <rPr>
        <vertAlign val="subscript"/>
        <sz val="14"/>
        <rFont val="AngsanaUPC"/>
        <family val="1"/>
      </rPr>
      <t>L</t>
    </r>
  </si>
  <si>
    <r>
      <t>Q</t>
    </r>
    <r>
      <rPr>
        <vertAlign val="subscript"/>
        <sz val="14"/>
        <rFont val="AngsanaUPC"/>
        <family val="1"/>
      </rPr>
      <t xml:space="preserve">ES </t>
    </r>
    <r>
      <rPr>
        <sz val="14"/>
        <rFont val="AngsanaUPC"/>
        <family val="1"/>
      </rPr>
      <t xml:space="preserve"> =  m</t>
    </r>
    <r>
      <rPr>
        <vertAlign val="subscript"/>
        <sz val="14"/>
        <rFont val="AngsanaUPC"/>
        <family val="1"/>
      </rPr>
      <t xml:space="preserve">fS </t>
    </r>
    <r>
      <rPr>
        <sz val="14"/>
        <rFont val="AngsanaUPC"/>
        <family val="1"/>
      </rPr>
      <t xml:space="preserve"> x  </t>
    </r>
    <r>
      <rPr>
        <sz val="14"/>
        <rFont val="Symbol"/>
        <family val="1"/>
      </rPr>
      <t>q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 x  Cp</t>
    </r>
    <r>
      <rPr>
        <vertAlign val="subscript"/>
        <sz val="14"/>
        <rFont val="AngsanaUPC"/>
        <family val="1"/>
      </rPr>
      <t xml:space="preserve">g  </t>
    </r>
    <r>
      <rPr>
        <sz val="14"/>
        <rFont val="AngsanaUPC"/>
        <family val="1"/>
      </rPr>
      <t>x ( T</t>
    </r>
    <r>
      <rPr>
        <vertAlign val="subscript"/>
        <sz val="14"/>
        <rFont val="AngsanaUPC"/>
        <family val="1"/>
      </rPr>
      <t xml:space="preserve">g </t>
    </r>
    <r>
      <rPr>
        <sz val="14"/>
        <rFont val="AngsanaUPC"/>
        <family val="1"/>
      </rPr>
      <t>- T</t>
    </r>
    <r>
      <rPr>
        <vertAlign val="subscript"/>
        <sz val="14"/>
        <rFont val="AngsanaUPC"/>
        <family val="1"/>
      </rPr>
      <t xml:space="preserve">a </t>
    </r>
    <r>
      <rPr>
        <sz val="14"/>
        <rFont val="AngsanaUPC"/>
        <family val="1"/>
      </rPr>
      <t xml:space="preserve">) x  h x </t>
    </r>
    <r>
      <rPr>
        <sz val="14"/>
        <rFont val="Symbol"/>
        <family val="1"/>
      </rPr>
      <t>h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1"/>
      </rPr>
      <t>/100</t>
    </r>
  </si>
  <si>
    <r>
      <t>Q</t>
    </r>
    <r>
      <rPr>
        <vertAlign val="subscript"/>
        <sz val="14"/>
        <rFont val="AngsanaUPC"/>
        <family val="1"/>
      </rPr>
      <t>ES</t>
    </r>
  </si>
  <si>
    <r>
      <t>Q</t>
    </r>
    <r>
      <rPr>
        <vertAlign val="subscript"/>
        <sz val="14"/>
        <rFont val="AngsanaUPC"/>
        <family val="1"/>
      </rPr>
      <t xml:space="preserve">EL </t>
    </r>
    <r>
      <rPr>
        <sz val="14"/>
        <rFont val="AngsanaUPC"/>
        <family val="1"/>
      </rPr>
      <t xml:space="preserve"> = m</t>
    </r>
    <r>
      <rPr>
        <vertAlign val="subscript"/>
        <sz val="14"/>
        <rFont val="AngsanaUPC"/>
        <family val="1"/>
      </rPr>
      <t xml:space="preserve">fL </t>
    </r>
    <r>
      <rPr>
        <sz val="14"/>
        <rFont val="AngsanaUPC"/>
        <family val="1"/>
      </rPr>
      <t xml:space="preserve">x D x </t>
    </r>
    <r>
      <rPr>
        <sz val="14"/>
        <rFont val="Symbol"/>
        <family val="1"/>
      </rPr>
      <t>q</t>
    </r>
    <r>
      <rPr>
        <vertAlign val="subscript"/>
        <sz val="14"/>
        <rFont val="AngsanaUPC"/>
        <family val="1"/>
      </rPr>
      <t>L</t>
    </r>
    <r>
      <rPr>
        <sz val="14"/>
        <rFont val="AngsanaUPC"/>
        <family val="1"/>
      </rPr>
      <t xml:space="preserve"> x Cp</t>
    </r>
    <r>
      <rPr>
        <vertAlign val="subscript"/>
        <sz val="14"/>
        <rFont val="AngsanaUPC"/>
        <family val="1"/>
      </rPr>
      <t xml:space="preserve">g  </t>
    </r>
    <r>
      <rPr>
        <sz val="14"/>
        <rFont val="AngsanaUPC"/>
        <family val="1"/>
      </rPr>
      <t>x ( T</t>
    </r>
    <r>
      <rPr>
        <vertAlign val="subscript"/>
        <sz val="14"/>
        <rFont val="AngsanaUPC"/>
        <family val="1"/>
      </rPr>
      <t xml:space="preserve">g </t>
    </r>
    <r>
      <rPr>
        <sz val="14"/>
        <rFont val="AngsanaUPC"/>
        <family val="1"/>
      </rPr>
      <t>- T</t>
    </r>
    <r>
      <rPr>
        <vertAlign val="subscript"/>
        <sz val="14"/>
        <rFont val="AngsanaUPC"/>
        <family val="1"/>
      </rPr>
      <t xml:space="preserve">a </t>
    </r>
    <r>
      <rPr>
        <sz val="14"/>
        <rFont val="AngsanaUPC"/>
        <family val="1"/>
      </rPr>
      <t>) x h x</t>
    </r>
    <r>
      <rPr>
        <sz val="14"/>
        <rFont val="Symbol"/>
        <family val="1"/>
      </rPr>
      <t>h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1"/>
      </rPr>
      <t>/100</t>
    </r>
  </si>
  <si>
    <r>
      <t>Q</t>
    </r>
    <r>
      <rPr>
        <vertAlign val="subscript"/>
        <sz val="14"/>
        <rFont val="AngsanaUPC"/>
        <family val="1"/>
      </rPr>
      <t>EL</t>
    </r>
  </si>
  <si>
    <r>
      <t>Q</t>
    </r>
    <r>
      <rPr>
        <vertAlign val="subscript"/>
        <sz val="14"/>
        <rFont val="AngsanaUPC"/>
        <family val="1"/>
      </rPr>
      <t xml:space="preserve">ESN </t>
    </r>
    <r>
      <rPr>
        <sz val="14"/>
        <rFont val="AngsanaUPC"/>
        <family val="1"/>
      </rPr>
      <t xml:space="preserve"> =  m</t>
    </r>
    <r>
      <rPr>
        <vertAlign val="subscript"/>
        <sz val="14"/>
        <rFont val="AngsanaUPC"/>
        <family val="1"/>
      </rPr>
      <t xml:space="preserve">fS </t>
    </r>
    <r>
      <rPr>
        <sz val="14"/>
        <rFont val="AngsanaUPC"/>
        <family val="1"/>
      </rPr>
      <t xml:space="preserve"> x </t>
    </r>
    <r>
      <rPr>
        <sz val="14"/>
        <rFont val="Symbol"/>
        <family val="1"/>
      </rPr>
      <t>q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x Cp</t>
    </r>
    <r>
      <rPr>
        <vertAlign val="subscript"/>
        <sz val="14"/>
        <rFont val="AngsanaUPC"/>
        <family val="1"/>
      </rPr>
      <t xml:space="preserve">g  </t>
    </r>
    <r>
      <rPr>
        <sz val="14"/>
        <rFont val="AngsanaUPC"/>
        <family val="1"/>
      </rPr>
      <t>x ( T</t>
    </r>
    <r>
      <rPr>
        <vertAlign val="subscript"/>
        <sz val="14"/>
        <rFont val="AngsanaUPC"/>
        <family val="1"/>
      </rPr>
      <t xml:space="preserve">gR </t>
    </r>
    <r>
      <rPr>
        <sz val="14"/>
        <rFont val="AngsanaUPC"/>
        <family val="1"/>
      </rPr>
      <t>- T</t>
    </r>
    <r>
      <rPr>
        <vertAlign val="subscript"/>
        <sz val="14"/>
        <rFont val="AngsanaUPC"/>
        <family val="1"/>
      </rPr>
      <t xml:space="preserve">a </t>
    </r>
    <r>
      <rPr>
        <sz val="14"/>
        <rFont val="AngsanaUPC"/>
        <family val="1"/>
      </rPr>
      <t xml:space="preserve">) x h x </t>
    </r>
    <r>
      <rPr>
        <sz val="14"/>
        <rFont val="Symbol"/>
        <family val="1"/>
      </rPr>
      <t>h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1"/>
      </rPr>
      <t>/100</t>
    </r>
  </si>
  <si>
    <r>
      <t>Q</t>
    </r>
    <r>
      <rPr>
        <vertAlign val="subscript"/>
        <sz val="14"/>
        <rFont val="AngsanaUPC"/>
        <family val="1"/>
      </rPr>
      <t>ESN</t>
    </r>
  </si>
  <si>
    <r>
      <t>Q</t>
    </r>
    <r>
      <rPr>
        <vertAlign val="subscript"/>
        <sz val="14"/>
        <rFont val="AngsanaUPC"/>
        <family val="1"/>
      </rPr>
      <t xml:space="preserve">ELN </t>
    </r>
    <r>
      <rPr>
        <sz val="14"/>
        <rFont val="AngsanaUPC"/>
        <family val="1"/>
      </rPr>
      <t xml:space="preserve"> = m</t>
    </r>
    <r>
      <rPr>
        <vertAlign val="subscript"/>
        <sz val="14"/>
        <rFont val="AngsanaUPC"/>
        <family val="1"/>
      </rPr>
      <t>fL</t>
    </r>
    <r>
      <rPr>
        <sz val="14"/>
        <rFont val="AngsanaUPC"/>
        <family val="1"/>
      </rPr>
      <t xml:space="preserve">x D x </t>
    </r>
    <r>
      <rPr>
        <sz val="14"/>
        <rFont val="Symbol"/>
        <family val="1"/>
      </rPr>
      <t>q</t>
    </r>
    <r>
      <rPr>
        <vertAlign val="subscript"/>
        <sz val="14"/>
        <rFont val="AngsanaUPC"/>
        <family val="1"/>
      </rPr>
      <t>L</t>
    </r>
    <r>
      <rPr>
        <sz val="14"/>
        <rFont val="AngsanaUPC"/>
        <family val="1"/>
      </rPr>
      <t>x Cp</t>
    </r>
    <r>
      <rPr>
        <vertAlign val="subscript"/>
        <sz val="14"/>
        <rFont val="AngsanaUPC"/>
        <family val="1"/>
      </rPr>
      <t xml:space="preserve">g  </t>
    </r>
    <r>
      <rPr>
        <sz val="14"/>
        <rFont val="AngsanaUPC"/>
        <family val="1"/>
      </rPr>
      <t>x (T</t>
    </r>
    <r>
      <rPr>
        <vertAlign val="subscript"/>
        <sz val="14"/>
        <rFont val="AngsanaUPC"/>
        <family val="1"/>
      </rPr>
      <t xml:space="preserve">gR </t>
    </r>
    <r>
      <rPr>
        <sz val="14"/>
        <rFont val="AngsanaUPC"/>
        <family val="1"/>
      </rPr>
      <t>- T</t>
    </r>
    <r>
      <rPr>
        <vertAlign val="subscript"/>
        <sz val="14"/>
        <rFont val="AngsanaUPC"/>
        <family val="1"/>
      </rPr>
      <t xml:space="preserve">a </t>
    </r>
    <r>
      <rPr>
        <sz val="14"/>
        <rFont val="AngsanaUPC"/>
        <family val="1"/>
      </rPr>
      <t xml:space="preserve">) x h x </t>
    </r>
    <r>
      <rPr>
        <sz val="14"/>
        <rFont val="Symbol"/>
        <family val="1"/>
      </rPr>
      <t>h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1"/>
      </rPr>
      <t>/100</t>
    </r>
  </si>
  <si>
    <r>
      <t>Q</t>
    </r>
    <r>
      <rPr>
        <vertAlign val="subscript"/>
        <sz val="14"/>
        <rFont val="AngsanaUPC"/>
        <family val="1"/>
      </rPr>
      <t>ELN</t>
    </r>
  </si>
  <si>
    <r>
      <t>Q</t>
    </r>
    <r>
      <rPr>
        <vertAlign val="subscript"/>
        <sz val="14"/>
        <rFont val="AngsanaUPC"/>
        <family val="1"/>
      </rPr>
      <t>SS</t>
    </r>
    <r>
      <rPr>
        <sz val="14"/>
        <rFont val="AngsanaUPC"/>
        <family val="1"/>
      </rPr>
      <t xml:space="preserve">  =  Q</t>
    </r>
    <r>
      <rPr>
        <vertAlign val="subscript"/>
        <sz val="14"/>
        <rFont val="AngsanaUPC"/>
        <family val="1"/>
      </rPr>
      <t>ES</t>
    </r>
    <r>
      <rPr>
        <sz val="14"/>
        <rFont val="AngsanaUPC"/>
        <family val="1"/>
      </rPr>
      <t xml:space="preserve"> - Q</t>
    </r>
    <r>
      <rPr>
        <vertAlign val="subscript"/>
        <sz val="14"/>
        <rFont val="AngsanaUPC"/>
        <family val="1"/>
      </rPr>
      <t>ESN</t>
    </r>
  </si>
  <si>
    <r>
      <t>Q</t>
    </r>
    <r>
      <rPr>
        <vertAlign val="subscript"/>
        <sz val="14"/>
        <rFont val="AngsanaUPC"/>
        <family val="1"/>
      </rPr>
      <t>SS</t>
    </r>
  </si>
  <si>
    <r>
      <t>Q</t>
    </r>
    <r>
      <rPr>
        <vertAlign val="subscript"/>
        <sz val="14"/>
        <rFont val="AngsanaUPC"/>
        <family val="1"/>
      </rPr>
      <t>LS</t>
    </r>
    <r>
      <rPr>
        <sz val="14"/>
        <rFont val="AngsanaUPC"/>
        <family val="1"/>
      </rPr>
      <t xml:space="preserve">  =  Q</t>
    </r>
    <r>
      <rPr>
        <vertAlign val="subscript"/>
        <sz val="14"/>
        <rFont val="AngsanaUPC"/>
        <family val="1"/>
      </rPr>
      <t>EL</t>
    </r>
    <r>
      <rPr>
        <sz val="14"/>
        <rFont val="AngsanaUPC"/>
        <family val="1"/>
      </rPr>
      <t xml:space="preserve"> - Q</t>
    </r>
    <r>
      <rPr>
        <vertAlign val="subscript"/>
        <sz val="14"/>
        <rFont val="AngsanaUPC"/>
        <family val="1"/>
      </rPr>
      <t>ELN</t>
    </r>
  </si>
  <si>
    <r>
      <t>Q</t>
    </r>
    <r>
      <rPr>
        <vertAlign val="subscript"/>
        <sz val="14"/>
        <rFont val="AngsanaUPC"/>
        <family val="1"/>
      </rPr>
      <t>LS</t>
    </r>
  </si>
  <si>
    <r>
      <t>F</t>
    </r>
    <r>
      <rPr>
        <vertAlign val="subscript"/>
        <sz val="14"/>
        <rFont val="AngsanaUPC"/>
        <family val="1"/>
      </rPr>
      <t>SS</t>
    </r>
    <r>
      <rPr>
        <sz val="14"/>
        <rFont val="AngsanaUPC"/>
        <family val="1"/>
      </rPr>
      <t xml:space="preserve">  = Q</t>
    </r>
    <r>
      <rPr>
        <vertAlign val="subscript"/>
        <sz val="14"/>
        <rFont val="AngsanaUPC"/>
        <family val="1"/>
      </rPr>
      <t>SS</t>
    </r>
    <r>
      <rPr>
        <sz val="14"/>
        <rFont val="AngsanaUPC"/>
        <family val="1"/>
      </rPr>
      <t>/ (LHV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x </t>
    </r>
    <r>
      <rPr>
        <sz val="14"/>
        <rFont val="Symbol"/>
        <family val="1"/>
      </rPr>
      <t>h</t>
    </r>
    <r>
      <rPr>
        <vertAlign val="subscript"/>
        <sz val="14"/>
        <rFont val="AngsanaUPC"/>
        <family val="1"/>
      </rPr>
      <t>B</t>
    </r>
    <r>
      <rPr>
        <sz val="14"/>
        <rFont val="AngsanaUPC"/>
        <family val="1"/>
      </rPr>
      <t>/100)</t>
    </r>
  </si>
  <si>
    <r>
      <t>F</t>
    </r>
    <r>
      <rPr>
        <vertAlign val="subscript"/>
        <sz val="14"/>
        <rFont val="AngsanaUPC"/>
        <family val="1"/>
      </rPr>
      <t>SS</t>
    </r>
  </si>
  <si>
    <r>
      <t>F</t>
    </r>
    <r>
      <rPr>
        <vertAlign val="subscript"/>
        <sz val="14"/>
        <rFont val="AngsanaUPC"/>
        <family val="1"/>
      </rPr>
      <t>LS</t>
    </r>
    <r>
      <rPr>
        <sz val="14"/>
        <rFont val="AngsanaUPC"/>
        <family val="1"/>
      </rPr>
      <t xml:space="preserve">  = Q</t>
    </r>
    <r>
      <rPr>
        <vertAlign val="subscript"/>
        <sz val="14"/>
        <rFont val="AngsanaUPC"/>
        <family val="1"/>
      </rPr>
      <t>LS</t>
    </r>
    <r>
      <rPr>
        <sz val="14"/>
        <rFont val="AngsanaUPC"/>
        <family val="1"/>
      </rPr>
      <t>/ (LHV</t>
    </r>
    <r>
      <rPr>
        <vertAlign val="subscript"/>
        <sz val="14"/>
        <rFont val="AngsanaUPC"/>
        <family val="1"/>
      </rPr>
      <t>L</t>
    </r>
    <r>
      <rPr>
        <sz val="14"/>
        <rFont val="AngsanaUPC"/>
        <family val="1"/>
      </rPr>
      <t xml:space="preserve"> x D x </t>
    </r>
    <r>
      <rPr>
        <sz val="14"/>
        <rFont val="Symbol"/>
        <family val="1"/>
      </rPr>
      <t>h</t>
    </r>
    <r>
      <rPr>
        <vertAlign val="subscript"/>
        <sz val="14"/>
        <rFont val="AngsanaUPC"/>
        <family val="1"/>
      </rPr>
      <t>B</t>
    </r>
    <r>
      <rPr>
        <sz val="14"/>
        <rFont val="AngsanaUPC"/>
        <family val="1"/>
      </rPr>
      <t>/100)</t>
    </r>
  </si>
  <si>
    <r>
      <t>F</t>
    </r>
    <r>
      <rPr>
        <vertAlign val="subscript"/>
        <sz val="14"/>
        <rFont val="AngsanaUPC"/>
        <family val="1"/>
      </rPr>
      <t>LS</t>
    </r>
  </si>
  <si>
    <r>
      <t>S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 =  F</t>
    </r>
    <r>
      <rPr>
        <vertAlign val="subscript"/>
        <sz val="14"/>
        <rFont val="AngsanaUPC"/>
        <family val="1"/>
      </rPr>
      <t>SS</t>
    </r>
    <r>
      <rPr>
        <sz val="14"/>
        <rFont val="AngsanaUPC"/>
        <family val="1"/>
      </rPr>
      <t xml:space="preserve"> x C</t>
    </r>
    <r>
      <rPr>
        <vertAlign val="subscript"/>
        <sz val="14"/>
        <rFont val="AngsanaUPC"/>
        <family val="1"/>
      </rPr>
      <t>S</t>
    </r>
  </si>
  <si>
    <r>
      <t>S</t>
    </r>
    <r>
      <rPr>
        <vertAlign val="subscript"/>
        <sz val="14"/>
        <rFont val="AngsanaUPC"/>
        <family val="1"/>
      </rPr>
      <t>S</t>
    </r>
  </si>
  <si>
    <r>
      <t>S</t>
    </r>
    <r>
      <rPr>
        <vertAlign val="subscript"/>
        <sz val="14"/>
        <rFont val="AngsanaUPC"/>
        <family val="1"/>
      </rPr>
      <t>L</t>
    </r>
    <r>
      <rPr>
        <sz val="14"/>
        <rFont val="AngsanaUPC"/>
        <family val="1"/>
      </rPr>
      <t xml:space="preserve">  =  F</t>
    </r>
    <r>
      <rPr>
        <vertAlign val="subscript"/>
        <sz val="14"/>
        <rFont val="AngsanaUPC"/>
        <family val="1"/>
      </rPr>
      <t>LS</t>
    </r>
    <r>
      <rPr>
        <sz val="14"/>
        <rFont val="AngsanaUPC"/>
        <family val="1"/>
      </rPr>
      <t xml:space="preserve"> x C</t>
    </r>
    <r>
      <rPr>
        <vertAlign val="subscript"/>
        <sz val="14"/>
        <rFont val="AngsanaUPC"/>
        <family val="1"/>
      </rPr>
      <t>L</t>
    </r>
  </si>
  <si>
    <r>
      <t>S</t>
    </r>
    <r>
      <rPr>
        <vertAlign val="subscript"/>
        <sz val="14"/>
        <rFont val="AngsanaUPC"/>
        <family val="1"/>
      </rPr>
      <t>L</t>
    </r>
  </si>
  <si>
    <t xml:space="preserve">-เชื้อเพลิงแข็ง </t>
  </si>
  <si>
    <t xml:space="preserve">-เชื้อเพลิงเหลว </t>
  </si>
  <si>
    <t>อุณหภูมิไอเสียหลังจากทำความสะอาด</t>
  </si>
  <si>
    <t>อัตราส่วนอากาศ</t>
  </si>
  <si>
    <t xml:space="preserve">ออกปล่อง (ก่อนปรับปรุง) </t>
  </si>
  <si>
    <t xml:space="preserve"> การทำความสะอาดผิวแลกเปลี่ยนความร้อน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</si>
</sst>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0.0%"/>
    <numFmt numFmtId="201" formatCode="_-* #,##0.0_-;\-* #,##0.0_-;_-* &quot;-&quot;??_-;_-@_-"/>
    <numFmt numFmtId="202" formatCode="_-* #,##0_-;\-* #,##0_-;_-* &quot;-&quot;??_-;_-@_-"/>
    <numFmt numFmtId="203" formatCode="00000"/>
    <numFmt numFmtId="204" formatCode="0.0000"/>
    <numFmt numFmtId="205" formatCode="0.000"/>
    <numFmt numFmtId="206" formatCode="0.000000"/>
    <numFmt numFmtId="207" formatCode="0.00000"/>
    <numFmt numFmtId="208" formatCode="_-* #,##0.000_-;\-* #,##0.000_-;_-* &quot;-&quot;??_-;_-@_-"/>
    <numFmt numFmtId="209" formatCode="_-* #,##0.000_-;\-* #,##0.000_-;_-* &quot;-&quot;???_-;_-@_-"/>
    <numFmt numFmtId="210" formatCode="0.0000000"/>
    <numFmt numFmtId="211" formatCode="0.00000000"/>
    <numFmt numFmtId="212" formatCode="0.0000000000"/>
    <numFmt numFmtId="213" formatCode="0.00000000000"/>
    <numFmt numFmtId="214" formatCode="0.000000000"/>
    <numFmt numFmtId="215" formatCode="#,##0.000"/>
    <numFmt numFmtId="216" formatCode="#,##0.0000"/>
    <numFmt numFmtId="217" formatCode="#,##0.00000"/>
    <numFmt numFmtId="218" formatCode="#,##0.000000"/>
    <numFmt numFmtId="219" formatCode="0.00_ ;\-0.00\ "/>
    <numFmt numFmtId="220" formatCode="#,##0.00_ ;\-#,##0.00\ "/>
    <numFmt numFmtId="221" formatCode="0.000%"/>
    <numFmt numFmtId="222" formatCode="#,##0_ ;[Red]\-#,##0\ "/>
  </numFmts>
  <fonts count="43">
    <font>
      <sz val="14"/>
      <name val="Cordia New"/>
      <family val="0"/>
    </font>
    <font>
      <sz val="14"/>
      <name val="AngsanaUPC"/>
      <family val="0"/>
    </font>
    <font>
      <sz val="16"/>
      <name val="AngsanaUPC"/>
      <family val="1"/>
    </font>
    <font>
      <b/>
      <sz val="14"/>
      <name val="AngsanaUPC"/>
      <family val="1"/>
    </font>
    <font>
      <vertAlign val="superscript"/>
      <sz val="14"/>
      <name val="AngsanaUPC"/>
      <family val="1"/>
    </font>
    <font>
      <vertAlign val="subscript"/>
      <sz val="14"/>
      <name val="AngsanaUPC"/>
      <family val="1"/>
    </font>
    <font>
      <sz val="14"/>
      <name val="Symbol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1" fillId="0" borderId="0">
      <alignment/>
      <protection/>
    </xf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47" applyFont="1" applyBorder="1" applyAlignment="1">
      <alignment horizontal="center" vertical="center"/>
      <protection/>
    </xf>
    <xf numFmtId="0" fontId="1" fillId="0" borderId="0" xfId="47" applyFont="1" applyBorder="1" applyAlignment="1">
      <alignment vertical="center"/>
      <protection/>
    </xf>
    <xf numFmtId="0" fontId="3" fillId="0" borderId="11" xfId="47" applyFont="1" applyBorder="1" applyAlignment="1">
      <alignment vertical="center"/>
      <protection/>
    </xf>
    <xf numFmtId="0" fontId="1" fillId="0" borderId="11" xfId="47" applyFont="1" applyBorder="1" applyAlignment="1">
      <alignment vertical="center"/>
      <protection/>
    </xf>
    <xf numFmtId="0" fontId="1" fillId="0" borderId="11" xfId="47" applyFont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" vertical="center"/>
      <protection/>
    </xf>
    <xf numFmtId="4" fontId="1" fillId="33" borderId="11" xfId="47" applyNumberFormat="1" applyFont="1" applyFill="1" applyBorder="1" applyAlignment="1">
      <alignment horizontal="center" vertical="center"/>
      <protection/>
    </xf>
    <xf numFmtId="4" fontId="1" fillId="0" borderId="11" xfId="47" applyNumberFormat="1" applyFont="1" applyFill="1" applyBorder="1" applyAlignment="1">
      <alignment horizontal="center" vertical="center"/>
      <protection/>
    </xf>
    <xf numFmtId="0" fontId="6" fillId="0" borderId="11" xfId="47" applyFont="1" applyBorder="1" applyAlignment="1">
      <alignment horizontal="center" vertical="center"/>
      <protection/>
    </xf>
    <xf numFmtId="0" fontId="7" fillId="33" borderId="0" xfId="47" applyFont="1" applyFill="1" applyAlignment="1">
      <alignment horizontal="center"/>
      <protection/>
    </xf>
    <xf numFmtId="0" fontId="1" fillId="33" borderId="0" xfId="47" applyFont="1" applyFill="1" applyAlignment="1">
      <alignment horizontal="center"/>
      <protection/>
    </xf>
    <xf numFmtId="0" fontId="8" fillId="0" borderId="11" xfId="47" applyFont="1" applyBorder="1" applyAlignment="1">
      <alignment vertical="center"/>
      <protection/>
    </xf>
    <xf numFmtId="0" fontId="1" fillId="0" borderId="11" xfId="47" applyFont="1" applyBorder="1" applyAlignment="1" quotePrefix="1">
      <alignment vertical="center"/>
      <protection/>
    </xf>
    <xf numFmtId="0" fontId="7" fillId="34" borderId="0" xfId="47" applyFont="1" applyFill="1" applyAlignment="1">
      <alignment horizontal="center"/>
      <protection/>
    </xf>
    <xf numFmtId="4" fontId="1" fillId="33" borderId="0" xfId="47" applyNumberFormat="1" applyFont="1" applyFill="1" applyAlignment="1">
      <alignment horizontal="center"/>
      <protection/>
    </xf>
    <xf numFmtId="204" fontId="1" fillId="0" borderId="11" xfId="47" applyNumberFormat="1" applyFont="1" applyFill="1" applyBorder="1" applyAlignment="1">
      <alignment horizontal="center" vertical="center"/>
      <protection/>
    </xf>
    <xf numFmtId="4" fontId="1" fillId="0" borderId="11" xfId="47" applyNumberFormat="1" applyFont="1" applyBorder="1" applyAlignment="1">
      <alignment vertical="center"/>
      <protection/>
    </xf>
    <xf numFmtId="4" fontId="1" fillId="0" borderId="11" xfId="47" applyNumberFormat="1" applyFont="1" applyBorder="1" applyAlignment="1">
      <alignment horizontal="center" vertical="center"/>
      <protection/>
    </xf>
    <xf numFmtId="0" fontId="6" fillId="0" borderId="11" xfId="47" applyFont="1" applyBorder="1" applyAlignment="1">
      <alignment vertical="center"/>
      <protection/>
    </xf>
    <xf numFmtId="11" fontId="1" fillId="0" borderId="11" xfId="47" applyNumberFormat="1" applyFont="1" applyBorder="1" applyAlignment="1">
      <alignment horizontal="center" vertical="center"/>
      <protection/>
    </xf>
    <xf numFmtId="0" fontId="1" fillId="0" borderId="11" xfId="47" applyNumberFormat="1" applyFont="1" applyBorder="1" applyAlignment="1" quotePrefix="1">
      <alignment vertical="center"/>
      <protection/>
    </xf>
    <xf numFmtId="0" fontId="1" fillId="0" borderId="12" xfId="47" applyFont="1" applyBorder="1" applyAlignment="1">
      <alignment vertical="center"/>
      <protection/>
    </xf>
    <xf numFmtId="0" fontId="1" fillId="0" borderId="12" xfId="47" applyFont="1" applyBorder="1" applyAlignment="1">
      <alignment horizontal="center" vertical="center"/>
      <protection/>
    </xf>
    <xf numFmtId="4" fontId="1" fillId="0" borderId="12" xfId="47" applyNumberFormat="1" applyFont="1" applyBorder="1" applyAlignment="1">
      <alignment horizontal="center" vertical="center"/>
      <protection/>
    </xf>
    <xf numFmtId="0" fontId="2" fillId="0" borderId="0" xfId="47" applyFont="1" applyBorder="1" applyAlignment="1">
      <alignment vertical="center"/>
      <protection/>
    </xf>
    <xf numFmtId="0" fontId="3" fillId="0" borderId="0" xfId="47" applyFont="1" applyBorder="1" applyAlignment="1">
      <alignment vertical="center"/>
      <protection/>
    </xf>
    <xf numFmtId="0" fontId="3" fillId="0" borderId="0" xfId="47" applyFont="1" applyBorder="1" applyAlignment="1">
      <alignment horizontal="center"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_หม้อไอน้ำ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23</xdr:row>
      <xdr:rowOff>0</xdr:rowOff>
    </xdr:from>
    <xdr:to>
      <xdr:col>3</xdr:col>
      <xdr:colOff>352425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24350" y="6257925"/>
          <a:ext cx="3810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228600</xdr:colOff>
      <xdr:row>23</xdr:row>
      <xdr:rowOff>0</xdr:rowOff>
    </xdr:from>
    <xdr:to>
      <xdr:col>0</xdr:col>
      <xdr:colOff>266700</xdr:colOff>
      <xdr:row>23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28600" y="6257925"/>
          <a:ext cx="3810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1800225</xdr:colOff>
      <xdr:row>56</xdr:row>
      <xdr:rowOff>0</xdr:rowOff>
    </xdr:from>
    <xdr:to>
      <xdr:col>0</xdr:col>
      <xdr:colOff>1838325</xdr:colOff>
      <xdr:row>56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00225" y="15316200"/>
          <a:ext cx="3810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showGridLines="0" tabSelected="1" view="pageBreakPreview" zoomScaleSheetLayoutView="100" zoomScalePageLayoutView="0" workbookViewId="0" topLeftCell="A1">
      <selection activeCell="I7" sqref="I7:I8"/>
    </sheetView>
  </sheetViews>
  <sheetFormatPr defaultColWidth="8.00390625" defaultRowHeight="21.75"/>
  <cols>
    <col min="1" max="1" width="38.140625" style="2" customWidth="1"/>
    <col min="2" max="2" width="12.140625" style="2" customWidth="1"/>
    <col min="3" max="3" width="9.8515625" style="2" customWidth="1"/>
    <col min="4" max="4" width="13.00390625" style="2" customWidth="1"/>
    <col min="5" max="16384" width="8.00390625" style="2" customWidth="1"/>
  </cols>
  <sheetData>
    <row r="1" spans="1:4" s="26" customFormat="1" ht="21">
      <c r="A1" s="27" t="s">
        <v>105</v>
      </c>
      <c r="B1" s="27"/>
      <c r="C1" s="27"/>
      <c r="D1" s="27"/>
    </row>
    <row r="3" spans="1:4" ht="21">
      <c r="A3" s="1" t="s">
        <v>0</v>
      </c>
      <c r="B3" s="1" t="s">
        <v>1</v>
      </c>
      <c r="C3" s="1" t="s">
        <v>2</v>
      </c>
      <c r="D3" s="1" t="s">
        <v>3</v>
      </c>
    </row>
    <row r="4" spans="1:4" ht="21">
      <c r="A4" s="3" t="s">
        <v>4</v>
      </c>
      <c r="B4" s="4"/>
      <c r="C4" s="4"/>
      <c r="D4" s="5"/>
    </row>
    <row r="5" spans="1:4" ht="23.25">
      <c r="A5" s="4" t="s">
        <v>5</v>
      </c>
      <c r="B5" s="6" t="s">
        <v>45</v>
      </c>
      <c r="C5" s="5" t="s">
        <v>46</v>
      </c>
      <c r="D5" s="7">
        <v>315.7</v>
      </c>
    </row>
    <row r="6" spans="1:4" ht="23.25">
      <c r="A6" s="4" t="s">
        <v>102</v>
      </c>
      <c r="B6" s="6" t="s">
        <v>45</v>
      </c>
      <c r="C6" s="5" t="s">
        <v>47</v>
      </c>
      <c r="D6" s="7">
        <v>295</v>
      </c>
    </row>
    <row r="7" spans="1:4" ht="23.25">
      <c r="A7" s="4" t="s">
        <v>6</v>
      </c>
      <c r="B7" s="6" t="s">
        <v>45</v>
      </c>
      <c r="C7" s="5" t="s">
        <v>48</v>
      </c>
      <c r="D7" s="7">
        <v>31</v>
      </c>
    </row>
    <row r="8" spans="1:14" ht="21">
      <c r="A8" s="4" t="s">
        <v>7</v>
      </c>
      <c r="B8" s="5" t="s">
        <v>8</v>
      </c>
      <c r="C8" s="9" t="s">
        <v>49</v>
      </c>
      <c r="D8" s="7">
        <v>8.5</v>
      </c>
      <c r="H8" s="10"/>
      <c r="I8" s="10"/>
      <c r="J8" s="11"/>
      <c r="L8" s="10"/>
      <c r="M8" s="10"/>
      <c r="N8" s="11"/>
    </row>
    <row r="9" spans="1:14" ht="21">
      <c r="A9" s="12" t="s">
        <v>9</v>
      </c>
      <c r="B9" s="5"/>
      <c r="C9" s="5"/>
      <c r="D9" s="8"/>
      <c r="H9" s="11"/>
      <c r="I9" s="11"/>
      <c r="J9" s="11"/>
      <c r="L9" s="11"/>
      <c r="M9" s="11"/>
      <c r="N9" s="11">
        <v>1</v>
      </c>
    </row>
    <row r="10" spans="1:14" ht="21">
      <c r="A10" s="13" t="s">
        <v>10</v>
      </c>
      <c r="B10" s="5" t="s">
        <v>11</v>
      </c>
      <c r="C10" s="5" t="s">
        <v>50</v>
      </c>
      <c r="D10" s="7">
        <v>4400</v>
      </c>
      <c r="H10" s="11"/>
      <c r="I10" s="11"/>
      <c r="J10" s="11"/>
      <c r="L10" s="11"/>
      <c r="M10" s="11"/>
      <c r="N10" s="11">
        <v>2</v>
      </c>
    </row>
    <row r="11" spans="1:14" ht="21">
      <c r="A11" s="13" t="s">
        <v>12</v>
      </c>
      <c r="B11" s="5" t="s">
        <v>11</v>
      </c>
      <c r="C11" s="5" t="s">
        <v>51</v>
      </c>
      <c r="D11" s="7">
        <v>9600</v>
      </c>
      <c r="H11" s="14"/>
      <c r="I11" s="15"/>
      <c r="J11" s="11"/>
      <c r="L11" s="14"/>
      <c r="M11" s="15"/>
      <c r="N11" s="11">
        <v>3</v>
      </c>
    </row>
    <row r="12" spans="1:4" ht="21">
      <c r="A12" s="12" t="s">
        <v>13</v>
      </c>
      <c r="B12" s="5"/>
      <c r="C12" s="5"/>
      <c r="D12" s="8"/>
    </row>
    <row r="13" spans="1:10" ht="23.25">
      <c r="A13" s="4" t="s">
        <v>52</v>
      </c>
      <c r="B13" s="5" t="s">
        <v>53</v>
      </c>
      <c r="C13" s="5" t="s">
        <v>54</v>
      </c>
      <c r="D13" s="16">
        <f>ROUND(0.00005*D5+0.32,4)</f>
        <v>0.3358</v>
      </c>
      <c r="H13" s="10"/>
      <c r="I13" s="10"/>
      <c r="J13" s="11"/>
    </row>
    <row r="14" spans="1:10" ht="21">
      <c r="A14" s="12" t="s">
        <v>14</v>
      </c>
      <c r="B14" s="5"/>
      <c r="C14" s="5"/>
      <c r="D14" s="8"/>
      <c r="H14" s="11"/>
      <c r="I14" s="11"/>
      <c r="J14" s="11"/>
    </row>
    <row r="15" spans="1:10" ht="21">
      <c r="A15" s="13" t="s">
        <v>100</v>
      </c>
      <c r="B15" s="5" t="s">
        <v>15</v>
      </c>
      <c r="C15" s="5" t="s">
        <v>55</v>
      </c>
      <c r="D15" s="7">
        <v>1875</v>
      </c>
      <c r="H15" s="11"/>
      <c r="I15" s="11"/>
      <c r="J15" s="11"/>
    </row>
    <row r="16" spans="1:10" ht="21">
      <c r="A16" s="13" t="s">
        <v>101</v>
      </c>
      <c r="B16" s="5" t="s">
        <v>16</v>
      </c>
      <c r="C16" s="5" t="s">
        <v>56</v>
      </c>
      <c r="D16" s="7">
        <v>625</v>
      </c>
      <c r="H16" s="14"/>
      <c r="I16" s="15"/>
      <c r="J16" s="11"/>
    </row>
    <row r="17" spans="1:4" ht="21">
      <c r="A17" s="4" t="s">
        <v>17</v>
      </c>
      <c r="B17" s="5" t="s">
        <v>18</v>
      </c>
      <c r="C17" s="5" t="s">
        <v>19</v>
      </c>
      <c r="D17" s="7">
        <v>7200</v>
      </c>
    </row>
    <row r="18" spans="1:4" ht="21">
      <c r="A18" s="4" t="s">
        <v>20</v>
      </c>
      <c r="B18" s="5" t="s">
        <v>21</v>
      </c>
      <c r="C18" s="5" t="s">
        <v>22</v>
      </c>
      <c r="D18" s="7">
        <v>0.95</v>
      </c>
    </row>
    <row r="19" spans="1:4" ht="21">
      <c r="A19" s="12" t="s">
        <v>23</v>
      </c>
      <c r="B19" s="5"/>
      <c r="C19" s="5"/>
      <c r="D19" s="8"/>
    </row>
    <row r="20" spans="1:4" ht="21">
      <c r="A20" s="13" t="s">
        <v>10</v>
      </c>
      <c r="B20" s="5" t="s">
        <v>24</v>
      </c>
      <c r="C20" s="5" t="s">
        <v>57</v>
      </c>
      <c r="D20" s="7">
        <v>8.6</v>
      </c>
    </row>
    <row r="21" spans="1:4" ht="21">
      <c r="A21" s="13" t="s">
        <v>12</v>
      </c>
      <c r="B21" s="5" t="s">
        <v>24</v>
      </c>
      <c r="C21" s="5" t="s">
        <v>58</v>
      </c>
      <c r="D21" s="7">
        <v>11.5</v>
      </c>
    </row>
    <row r="22" spans="1:4" ht="21">
      <c r="A22" s="4" t="s">
        <v>25</v>
      </c>
      <c r="B22" s="5" t="s">
        <v>8</v>
      </c>
      <c r="C22" s="9" t="s">
        <v>59</v>
      </c>
      <c r="D22" s="7">
        <v>85</v>
      </c>
    </row>
    <row r="23" spans="1:4" ht="21">
      <c r="A23" s="4" t="s">
        <v>26</v>
      </c>
      <c r="B23" s="5" t="s">
        <v>8</v>
      </c>
      <c r="C23" s="9" t="s">
        <v>60</v>
      </c>
      <c r="D23" s="7">
        <v>72.5</v>
      </c>
    </row>
    <row r="24" spans="1:4" ht="21">
      <c r="A24" s="3" t="s">
        <v>27</v>
      </c>
      <c r="B24" s="5"/>
      <c r="C24" s="5"/>
      <c r="D24" s="17"/>
    </row>
    <row r="25" spans="1:4" ht="21">
      <c r="A25" s="3" t="s">
        <v>28</v>
      </c>
      <c r="B25" s="5"/>
      <c r="C25" s="5"/>
      <c r="D25" s="17"/>
    </row>
    <row r="26" spans="1:4" ht="21">
      <c r="A26" s="3" t="s">
        <v>104</v>
      </c>
      <c r="B26" s="5"/>
      <c r="C26" s="5"/>
      <c r="D26" s="17"/>
    </row>
    <row r="27" spans="1:4" ht="21">
      <c r="A27" s="4" t="s">
        <v>103</v>
      </c>
      <c r="B27" s="5"/>
      <c r="C27" s="5"/>
      <c r="D27" s="17"/>
    </row>
    <row r="28" spans="1:4" ht="21">
      <c r="A28" s="4" t="s">
        <v>61</v>
      </c>
      <c r="B28" s="5" t="s">
        <v>29</v>
      </c>
      <c r="C28" s="5" t="s">
        <v>30</v>
      </c>
      <c r="D28" s="18">
        <f>ROUND((21/(21-D8)),2)</f>
        <v>1.68</v>
      </c>
    </row>
    <row r="29" spans="1:4" ht="21">
      <c r="A29" s="12" t="s">
        <v>62</v>
      </c>
      <c r="B29" s="5"/>
      <c r="C29" s="5"/>
      <c r="D29" s="17"/>
    </row>
    <row r="30" spans="1:4" ht="21">
      <c r="A30" s="13" t="s">
        <v>10</v>
      </c>
      <c r="B30" s="5"/>
      <c r="C30" s="5"/>
      <c r="D30" s="17"/>
    </row>
    <row r="31" spans="1:4" ht="23.25">
      <c r="A31" s="4" t="s">
        <v>63</v>
      </c>
      <c r="B31" s="5" t="s">
        <v>64</v>
      </c>
      <c r="C31" s="5" t="s">
        <v>65</v>
      </c>
      <c r="D31" s="18">
        <f>ROUND(((1.01*D10/1000)+0.5),2)</f>
        <v>4.94</v>
      </c>
    </row>
    <row r="32" spans="1:4" ht="21">
      <c r="A32" s="13" t="s">
        <v>12</v>
      </c>
      <c r="B32" s="4"/>
      <c r="C32" s="4"/>
      <c r="D32" s="18"/>
    </row>
    <row r="33" spans="1:4" ht="23.25">
      <c r="A33" s="4" t="s">
        <v>66</v>
      </c>
      <c r="B33" s="5" t="s">
        <v>64</v>
      </c>
      <c r="C33" s="5" t="s">
        <v>67</v>
      </c>
      <c r="D33" s="18">
        <f>ROUND((0.85*D11/1000),2)</f>
        <v>8.16</v>
      </c>
    </row>
    <row r="34" spans="1:4" ht="21">
      <c r="A34" s="12" t="s">
        <v>31</v>
      </c>
      <c r="B34" s="5"/>
      <c r="C34" s="5"/>
      <c r="D34" s="18"/>
    </row>
    <row r="35" spans="1:4" ht="21">
      <c r="A35" s="13" t="s">
        <v>10</v>
      </c>
      <c r="B35" s="5"/>
      <c r="C35" s="5"/>
      <c r="D35" s="18"/>
    </row>
    <row r="36" spans="1:4" ht="23.25">
      <c r="A36" s="4" t="s">
        <v>68</v>
      </c>
      <c r="B36" s="5" t="s">
        <v>64</v>
      </c>
      <c r="C36" s="5" t="s">
        <v>69</v>
      </c>
      <c r="D36" s="18">
        <f>ROUND((D31*D28),2)</f>
        <v>8.3</v>
      </c>
    </row>
    <row r="37" spans="1:4" ht="21">
      <c r="A37" s="13" t="s">
        <v>12</v>
      </c>
      <c r="B37" s="4"/>
      <c r="C37" s="4"/>
      <c r="D37" s="18"/>
    </row>
    <row r="38" spans="1:4" ht="23.25">
      <c r="A38" s="4" t="s">
        <v>70</v>
      </c>
      <c r="B38" s="5" t="s">
        <v>64</v>
      </c>
      <c r="C38" s="5" t="s">
        <v>71</v>
      </c>
      <c r="D38" s="18">
        <f>ROUND((D33*D28),2)</f>
        <v>13.71</v>
      </c>
    </row>
    <row r="39" spans="1:4" ht="21">
      <c r="A39" s="12" t="s">
        <v>32</v>
      </c>
      <c r="B39" s="4"/>
      <c r="C39" s="4"/>
      <c r="D39" s="18"/>
    </row>
    <row r="40" spans="1:4" ht="21">
      <c r="A40" s="13" t="s">
        <v>10</v>
      </c>
      <c r="B40" s="4"/>
      <c r="C40" s="4"/>
      <c r="D40" s="18"/>
    </row>
    <row r="41" spans="1:4" ht="23.25">
      <c r="A41" s="19" t="s">
        <v>72</v>
      </c>
      <c r="B41" s="5" t="s">
        <v>64</v>
      </c>
      <c r="C41" s="9" t="s">
        <v>73</v>
      </c>
      <c r="D41" s="18">
        <f>ROUND(((0.89*D10/1000)+1.65),2)</f>
        <v>5.57</v>
      </c>
    </row>
    <row r="42" spans="1:4" ht="21">
      <c r="A42" s="13" t="s">
        <v>12</v>
      </c>
      <c r="B42" s="4"/>
      <c r="C42" s="5"/>
      <c r="D42" s="18"/>
    </row>
    <row r="43" spans="1:4" ht="23.25">
      <c r="A43" s="19" t="s">
        <v>74</v>
      </c>
      <c r="B43" s="5" t="s">
        <v>64</v>
      </c>
      <c r="C43" s="9" t="s">
        <v>75</v>
      </c>
      <c r="D43" s="18">
        <f>ROUND((1.11*D11/1000),2)</f>
        <v>10.66</v>
      </c>
    </row>
    <row r="44" spans="1:4" ht="21">
      <c r="A44" s="12" t="s">
        <v>33</v>
      </c>
      <c r="B44" s="4"/>
      <c r="C44" s="4"/>
      <c r="D44" s="18"/>
    </row>
    <row r="45" spans="1:4" ht="21">
      <c r="A45" s="13" t="s">
        <v>10</v>
      </c>
      <c r="B45" s="4"/>
      <c r="C45" s="4"/>
      <c r="D45" s="18"/>
    </row>
    <row r="46" spans="1:4" ht="23.25">
      <c r="A46" s="19" t="s">
        <v>76</v>
      </c>
      <c r="B46" s="5" t="s">
        <v>64</v>
      </c>
      <c r="C46" s="9" t="s">
        <v>77</v>
      </c>
      <c r="D46" s="18">
        <f>ROUND((D41+(D28-1)*D31),2)</f>
        <v>8.93</v>
      </c>
    </row>
    <row r="47" spans="1:4" ht="21">
      <c r="A47" s="13" t="s">
        <v>12</v>
      </c>
      <c r="B47" s="4"/>
      <c r="C47" s="5"/>
      <c r="D47" s="18"/>
    </row>
    <row r="48" spans="1:4" ht="23.25">
      <c r="A48" s="19" t="s">
        <v>78</v>
      </c>
      <c r="B48" s="5" t="s">
        <v>64</v>
      </c>
      <c r="C48" s="9" t="s">
        <v>79</v>
      </c>
      <c r="D48" s="18">
        <f>ROUND((D43+(D28-1)*D33),2)</f>
        <v>16.21</v>
      </c>
    </row>
    <row r="49" spans="1:4" ht="21">
      <c r="A49" s="12" t="s">
        <v>34</v>
      </c>
      <c r="B49" s="4"/>
      <c r="C49" s="4"/>
      <c r="D49" s="18"/>
    </row>
    <row r="50" spans="1:4" ht="21">
      <c r="A50" s="13" t="s">
        <v>10</v>
      </c>
      <c r="B50" s="4"/>
      <c r="C50" s="4"/>
      <c r="D50" s="18"/>
    </row>
    <row r="51" spans="1:4" ht="21">
      <c r="A51" s="4" t="s">
        <v>80</v>
      </c>
      <c r="B51" s="5" t="s">
        <v>35</v>
      </c>
      <c r="C51" s="5" t="s">
        <v>81</v>
      </c>
      <c r="D51" s="20">
        <f>ROUND((D15*D46*D13*(D5-D7)*D17*D22/100),2)</f>
        <v>9796530886.16</v>
      </c>
    </row>
    <row r="52" spans="1:4" ht="21">
      <c r="A52" s="13" t="s">
        <v>12</v>
      </c>
      <c r="B52" s="4"/>
      <c r="C52" s="4"/>
      <c r="D52" s="20"/>
    </row>
    <row r="53" spans="1:4" ht="21">
      <c r="A53" s="4" t="s">
        <v>82</v>
      </c>
      <c r="B53" s="5" t="s">
        <v>35</v>
      </c>
      <c r="C53" s="5" t="s">
        <v>83</v>
      </c>
      <c r="D53" s="20">
        <f>ROUND((D16*D18*D13*D48*(D5-D7)*D17*D22/100),2)</f>
        <v>5631268285.98</v>
      </c>
    </row>
    <row r="54" spans="1:4" ht="21">
      <c r="A54" s="3" t="s">
        <v>36</v>
      </c>
      <c r="B54" s="4"/>
      <c r="C54" s="4"/>
      <c r="D54" s="18"/>
    </row>
    <row r="55" spans="1:4" ht="21">
      <c r="A55" s="3" t="s">
        <v>37</v>
      </c>
      <c r="B55" s="4"/>
      <c r="C55" s="4"/>
      <c r="D55" s="18"/>
    </row>
    <row r="56" spans="1:4" ht="23.25">
      <c r="A56" s="4" t="s">
        <v>38</v>
      </c>
      <c r="B56" s="6" t="s">
        <v>45</v>
      </c>
      <c r="C56" s="5" t="s">
        <v>47</v>
      </c>
      <c r="D56" s="18">
        <f>ROUND(D6,2)</f>
        <v>295</v>
      </c>
    </row>
    <row r="57" spans="1:4" ht="21">
      <c r="A57" s="12" t="s">
        <v>34</v>
      </c>
      <c r="B57" s="4"/>
      <c r="C57" s="4"/>
      <c r="D57" s="18"/>
    </row>
    <row r="58" spans="1:4" ht="21">
      <c r="A58" s="13" t="s">
        <v>10</v>
      </c>
      <c r="B58" s="4"/>
      <c r="C58" s="4"/>
      <c r="D58" s="18"/>
    </row>
    <row r="59" spans="1:4" ht="21">
      <c r="A59" s="4" t="s">
        <v>84</v>
      </c>
      <c r="B59" s="5" t="s">
        <v>35</v>
      </c>
      <c r="C59" s="5" t="s">
        <v>85</v>
      </c>
      <c r="D59" s="20">
        <f>ROUND((D15*D46*D13*(D56-D7)*D17*D22/100),2)</f>
        <v>9084243603.6</v>
      </c>
    </row>
    <row r="60" spans="1:4" ht="21">
      <c r="A60" s="13" t="s">
        <v>12</v>
      </c>
      <c r="B60" s="4"/>
      <c r="C60" s="4"/>
      <c r="D60" s="20"/>
    </row>
    <row r="61" spans="1:4" ht="21">
      <c r="A61" s="4" t="s">
        <v>86</v>
      </c>
      <c r="B61" s="5" t="s">
        <v>35</v>
      </c>
      <c r="C61" s="5" t="s">
        <v>87</v>
      </c>
      <c r="D61" s="20">
        <f>ROUND((D16*D18*D13*D48*(D56-D7)*D17*D22/100),2)</f>
        <v>5221829390.58</v>
      </c>
    </row>
    <row r="62" spans="1:4" ht="21">
      <c r="A62" s="12" t="s">
        <v>39</v>
      </c>
      <c r="B62" s="4"/>
      <c r="C62" s="4"/>
      <c r="D62" s="18"/>
    </row>
    <row r="63" spans="1:4" ht="21">
      <c r="A63" s="13" t="s">
        <v>10</v>
      </c>
      <c r="B63" s="4"/>
      <c r="C63" s="4"/>
      <c r="D63" s="18"/>
    </row>
    <row r="64" spans="1:4" ht="21">
      <c r="A64" s="4" t="s">
        <v>88</v>
      </c>
      <c r="B64" s="5" t="s">
        <v>35</v>
      </c>
      <c r="C64" s="5" t="s">
        <v>89</v>
      </c>
      <c r="D64" s="20">
        <f>ROUND((D51-D59),2)</f>
        <v>712287282.56</v>
      </c>
    </row>
    <row r="65" spans="1:4" ht="21">
      <c r="A65" s="13" t="s">
        <v>12</v>
      </c>
      <c r="B65" s="5"/>
      <c r="C65" s="5"/>
      <c r="D65" s="20"/>
    </row>
    <row r="66" spans="1:4" ht="21">
      <c r="A66" s="4" t="s">
        <v>90</v>
      </c>
      <c r="B66" s="5" t="s">
        <v>35</v>
      </c>
      <c r="C66" s="5" t="s">
        <v>91</v>
      </c>
      <c r="D66" s="20">
        <f>ROUND((D53-D61),2)</f>
        <v>409438895.4</v>
      </c>
    </row>
    <row r="67" spans="1:4" ht="21">
      <c r="A67" s="12" t="s">
        <v>40</v>
      </c>
      <c r="B67" s="5"/>
      <c r="C67" s="4"/>
      <c r="D67" s="18"/>
    </row>
    <row r="68" spans="1:4" ht="21">
      <c r="A68" s="21" t="s">
        <v>10</v>
      </c>
      <c r="B68" s="5"/>
      <c r="C68" s="4"/>
      <c r="D68" s="18"/>
    </row>
    <row r="69" spans="1:4" ht="21">
      <c r="A69" s="4" t="s">
        <v>92</v>
      </c>
      <c r="B69" s="5" t="s">
        <v>41</v>
      </c>
      <c r="C69" s="5" t="s">
        <v>93</v>
      </c>
      <c r="D69" s="18">
        <f>ROUND((D64/((D10*D23)/100)),2)</f>
        <v>223287.55</v>
      </c>
    </row>
    <row r="70" spans="1:4" ht="21">
      <c r="A70" s="13" t="s">
        <v>12</v>
      </c>
      <c r="B70" s="4"/>
      <c r="C70" s="5"/>
      <c r="D70" s="18"/>
    </row>
    <row r="71" spans="1:4" ht="21">
      <c r="A71" s="4" t="s">
        <v>94</v>
      </c>
      <c r="B71" s="5" t="s">
        <v>42</v>
      </c>
      <c r="C71" s="5" t="s">
        <v>95</v>
      </c>
      <c r="D71" s="18">
        <f>ROUND((D66/((D11*D18*D23)/100)),2)</f>
        <v>61923.61</v>
      </c>
    </row>
    <row r="72" spans="1:4" ht="21">
      <c r="A72" s="12" t="s">
        <v>43</v>
      </c>
      <c r="B72" s="4"/>
      <c r="C72" s="4"/>
      <c r="D72" s="18"/>
    </row>
    <row r="73" spans="1:4" ht="21">
      <c r="A73" s="13" t="s">
        <v>10</v>
      </c>
      <c r="B73" s="4"/>
      <c r="C73" s="4"/>
      <c r="D73" s="18"/>
    </row>
    <row r="74" spans="1:4" ht="21">
      <c r="A74" s="4" t="s">
        <v>96</v>
      </c>
      <c r="B74" s="5" t="s">
        <v>44</v>
      </c>
      <c r="C74" s="5" t="s">
        <v>97</v>
      </c>
      <c r="D74" s="18">
        <f>ROUND((D69*D20),2)</f>
        <v>1920272.93</v>
      </c>
    </row>
    <row r="75" spans="1:4" ht="21">
      <c r="A75" s="13" t="s">
        <v>12</v>
      </c>
      <c r="B75" s="4"/>
      <c r="C75" s="5"/>
      <c r="D75" s="18"/>
    </row>
    <row r="76" spans="1:4" ht="21">
      <c r="A76" s="22" t="s">
        <v>98</v>
      </c>
      <c r="B76" s="23" t="s">
        <v>44</v>
      </c>
      <c r="C76" s="23" t="s">
        <v>99</v>
      </c>
      <c r="D76" s="24">
        <f>ROUND((D71*D21),2)</f>
        <v>712121.52</v>
      </c>
    </row>
    <row r="78" ht="23.25">
      <c r="A78" s="25"/>
    </row>
    <row r="79" ht="23.25">
      <c r="A79" s="25"/>
    </row>
  </sheetData>
  <sheetProtection/>
  <mergeCells count="1">
    <mergeCell ref="A1:D1"/>
  </mergeCells>
  <printOptions horizontalCentered="1"/>
  <pageMargins left="0.94" right="0.5905511811023623" top="0.984251968503937" bottom="0.7874015748031497" header="0.5905511811023623" footer="0.472440944881889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</dc:creator>
  <cp:keywords/>
  <dc:description/>
  <cp:lastModifiedBy>priwan</cp:lastModifiedBy>
  <dcterms:created xsi:type="dcterms:W3CDTF">2005-12-02T07:40:05Z</dcterms:created>
  <dcterms:modified xsi:type="dcterms:W3CDTF">2010-12-09T03:31:06Z</dcterms:modified>
  <cp:category/>
  <cp:version/>
  <cp:contentType/>
  <cp:contentStatus/>
</cp:coreProperties>
</file>