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400" activeTab="0"/>
  </bookViews>
  <sheets>
    <sheet name="3.1.2.7" sheetId="1" r:id="rId1"/>
  </sheets>
  <definedNames>
    <definedName name="_xlnm.Print_Area" localSheetId="0">'3.1.2.7'!$A$3:$D$37</definedName>
  </definedNames>
  <calcPr fullCalcOnLoad="1"/>
</workbook>
</file>

<file path=xl/sharedStrings.xml><?xml version="1.0" encoding="utf-8"?>
<sst xmlns="http://schemas.openxmlformats.org/spreadsheetml/2006/main" count="71" uniqueCount="61">
  <si>
    <t>รายการ</t>
  </si>
  <si>
    <t>หน่วย</t>
  </si>
  <si>
    <t>ตัวย่อ</t>
  </si>
  <si>
    <t>ปริมาณ</t>
  </si>
  <si>
    <t>ข้อมูล</t>
  </si>
  <si>
    <t>ขนาดพิกัดมอเตอร์</t>
  </si>
  <si>
    <t>kW</t>
  </si>
  <si>
    <t>ความเร็วพิกัดมอเตอร์</t>
  </si>
  <si>
    <t>RPM</t>
  </si>
  <si>
    <t>เวลาที่เครื่องอัดอากาศใช้อัดในช่วง Load</t>
  </si>
  <si>
    <t xml:space="preserve">เวลาที่เครื่องอัดอากาศใช้ Un Load </t>
  </si>
  <si>
    <t>พลังไฟฟ้าในช่วง Load</t>
  </si>
  <si>
    <t>พลังไฟฟ้าในช่วง Un Load</t>
  </si>
  <si>
    <t>ชั่วโมงทำงานต่อปี</t>
  </si>
  <si>
    <t>hr/y</t>
  </si>
  <si>
    <t>ค่าไฟฟ้าต่อหน่วย</t>
  </si>
  <si>
    <t>฿/kWh</t>
  </si>
  <si>
    <t>การคำนวณ</t>
  </si>
  <si>
    <t>พลังงานไฟฟ้าที่เครื่องอัดอากาศใช้ต่อปี</t>
  </si>
  <si>
    <t>kWh/ปี</t>
  </si>
  <si>
    <t>พลังไฟฟ้าหลังจากเปลี่ยนระบบควบคุมจาก Load -</t>
  </si>
  <si>
    <t>Un Load เป็น แบบควบคุมความเร็วมอเตอร์ โดยการ</t>
  </si>
  <si>
    <t>ควบคุมความเร็วในช่วง Un Load ให้ลดลงจากเดิมเป็น</t>
  </si>
  <si>
    <t>และพลังไฟฟ้าที่เครื่องอัดใช้หลังจากลดความเร็วรอบเป็น</t>
  </si>
  <si>
    <t>พลังงานไฟฟ้าที่เครื่องอัดใช้ต่อปี</t>
  </si>
  <si>
    <t>ผลประหยัดที่ได้</t>
  </si>
  <si>
    <t>ค่าไฟฟ้าที่ประหยัดได้</t>
  </si>
  <si>
    <t>฿/ปี</t>
  </si>
  <si>
    <t>การลงทุน</t>
  </si>
  <si>
    <t>ค่าติดตั้งระบบควบคุมความเร็วมอเตอร์</t>
  </si>
  <si>
    <t>฿</t>
  </si>
  <si>
    <t>ค่าอุปกรณ์ควบคุมความเร็วมอเตอร์</t>
  </si>
  <si>
    <t>รวมเงินลงทุน</t>
  </si>
  <si>
    <t>ระยะเวลาคืนทุน</t>
  </si>
  <si>
    <t>ปี</t>
  </si>
  <si>
    <r>
      <t>W</t>
    </r>
    <r>
      <rPr>
        <vertAlign val="subscript"/>
        <sz val="14"/>
        <rFont val="AngsanaUPC"/>
        <family val="1"/>
      </rPr>
      <t>N</t>
    </r>
  </si>
  <si>
    <r>
      <t>n</t>
    </r>
    <r>
      <rPr>
        <vertAlign val="subscript"/>
        <sz val="14"/>
        <rFont val="AngsanaUPC"/>
        <family val="1"/>
      </rPr>
      <t>1</t>
    </r>
  </si>
  <si>
    <r>
      <t>T</t>
    </r>
    <r>
      <rPr>
        <vertAlign val="subscript"/>
        <sz val="14"/>
        <rFont val="AngsanaUPC"/>
        <family val="1"/>
      </rPr>
      <t>L</t>
    </r>
  </si>
  <si>
    <r>
      <t>T</t>
    </r>
    <r>
      <rPr>
        <vertAlign val="subscript"/>
        <sz val="14"/>
        <rFont val="AngsanaUPC"/>
        <family val="1"/>
      </rPr>
      <t>U</t>
    </r>
  </si>
  <si>
    <r>
      <t>W</t>
    </r>
    <r>
      <rPr>
        <vertAlign val="subscript"/>
        <sz val="14"/>
        <rFont val="AngsanaUPC"/>
        <family val="1"/>
      </rPr>
      <t>L</t>
    </r>
  </si>
  <si>
    <r>
      <t>h</t>
    </r>
    <r>
      <rPr>
        <vertAlign val="subscript"/>
        <sz val="14"/>
        <rFont val="AngsanaUPC"/>
        <family val="1"/>
      </rPr>
      <t>O</t>
    </r>
  </si>
  <si>
    <r>
      <t>C</t>
    </r>
    <r>
      <rPr>
        <vertAlign val="subscript"/>
        <sz val="14"/>
        <rFont val="AngsanaUPC"/>
        <family val="1"/>
      </rPr>
      <t>E</t>
    </r>
  </si>
  <si>
    <r>
      <t>E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 xml:space="preserve"> = [W</t>
    </r>
    <r>
      <rPr>
        <vertAlign val="subscript"/>
        <sz val="14"/>
        <rFont val="AngsanaUPC"/>
        <family val="1"/>
      </rPr>
      <t xml:space="preserve">L </t>
    </r>
    <r>
      <rPr>
        <sz val="14"/>
        <rFont val="AngsanaUPC"/>
        <family val="1"/>
      </rPr>
      <t>x 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/(T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+T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)) x h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 xml:space="preserve"> + W</t>
    </r>
    <r>
      <rPr>
        <vertAlign val="subscript"/>
        <sz val="14"/>
        <rFont val="AngsanaUPC"/>
        <family val="1"/>
      </rPr>
      <t xml:space="preserve">U </t>
    </r>
    <r>
      <rPr>
        <sz val="14"/>
        <rFont val="AngsanaUPC"/>
        <family val="1"/>
      </rPr>
      <t>x (T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/(T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+T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)) x h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]</t>
    </r>
  </si>
  <si>
    <r>
      <t>E</t>
    </r>
    <r>
      <rPr>
        <vertAlign val="subscript"/>
        <sz val="14"/>
        <rFont val="AngsanaUPC"/>
        <family val="1"/>
      </rPr>
      <t>O</t>
    </r>
  </si>
  <si>
    <r>
      <t>n</t>
    </r>
    <r>
      <rPr>
        <vertAlign val="subscript"/>
        <sz val="14"/>
        <rFont val="AngsanaUPC"/>
        <family val="1"/>
      </rPr>
      <t>2</t>
    </r>
  </si>
  <si>
    <r>
      <t>n</t>
    </r>
    <r>
      <rPr>
        <vertAlign val="subscript"/>
        <sz val="14"/>
        <rFont val="AngsanaUPC"/>
        <family val="1"/>
      </rPr>
      <t>2</t>
    </r>
    <r>
      <rPr>
        <sz val="14"/>
        <rFont val="AngsanaUPC"/>
        <family val="0"/>
      </rPr>
      <t xml:space="preserve"> = 0.9 x n</t>
    </r>
    <r>
      <rPr>
        <vertAlign val="subscript"/>
        <sz val="14"/>
        <rFont val="AngsanaUPC"/>
        <family val="1"/>
      </rPr>
      <t>1</t>
    </r>
  </si>
  <si>
    <r>
      <t>E</t>
    </r>
    <r>
      <rPr>
        <vertAlign val="subscript"/>
        <sz val="14"/>
        <rFont val="AngsanaUPC"/>
        <family val="1"/>
      </rPr>
      <t>N</t>
    </r>
  </si>
  <si>
    <r>
      <t>E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0"/>
      </rPr>
      <t xml:space="preserve"> = (W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0"/>
      </rPr>
      <t xml:space="preserve"> x h</t>
    </r>
    <r>
      <rPr>
        <vertAlign val="subscript"/>
        <sz val="14"/>
        <rFont val="AngsanaUPC"/>
        <family val="1"/>
      </rPr>
      <t xml:space="preserve">O </t>
    </r>
    <r>
      <rPr>
        <sz val="14"/>
        <rFont val="AngsanaUPC"/>
        <family val="1"/>
      </rPr>
      <t>x 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/( 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+T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))+(W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x(T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/(T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+T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)xh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)</t>
    </r>
  </si>
  <si>
    <r>
      <t>E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</si>
  <si>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0"/>
      </rPr>
      <t xml:space="preserve"> = E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0"/>
      </rPr>
      <t xml:space="preserve"> - E</t>
    </r>
    <r>
      <rPr>
        <vertAlign val="subscript"/>
        <sz val="14"/>
        <rFont val="AngsanaUPC"/>
        <family val="1"/>
      </rPr>
      <t>N</t>
    </r>
  </si>
  <si>
    <r>
      <t>C</t>
    </r>
    <r>
      <rPr>
        <vertAlign val="subscript"/>
        <sz val="14"/>
        <rFont val="AngsanaUPC"/>
        <family val="1"/>
      </rPr>
      <t>S</t>
    </r>
  </si>
  <si>
    <r>
      <t>C</t>
    </r>
    <r>
      <rPr>
        <vertAlign val="subscript"/>
        <sz val="14"/>
        <rFont val="AngsanaUPC"/>
        <family val="1"/>
      </rPr>
      <t>I</t>
    </r>
  </si>
  <si>
    <r>
      <t>C</t>
    </r>
    <r>
      <rPr>
        <vertAlign val="subscript"/>
        <sz val="14"/>
        <rFont val="AngsanaUPC"/>
        <family val="1"/>
      </rPr>
      <t>V</t>
    </r>
  </si>
  <si>
    <r>
      <t>C</t>
    </r>
    <r>
      <rPr>
        <vertAlign val="subscript"/>
        <sz val="14"/>
        <rFont val="AngsanaUPC"/>
        <family val="1"/>
      </rPr>
      <t>T</t>
    </r>
  </si>
  <si>
    <r>
      <t>C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0"/>
      </rPr>
      <t xml:space="preserve"> = C</t>
    </r>
    <r>
      <rPr>
        <vertAlign val="subscript"/>
        <sz val="14"/>
        <rFont val="AngsanaUPC"/>
        <family val="1"/>
      </rPr>
      <t>V</t>
    </r>
    <r>
      <rPr>
        <sz val="14"/>
        <rFont val="AngsanaUPC"/>
        <family val="0"/>
      </rPr>
      <t xml:space="preserve"> + C</t>
    </r>
    <r>
      <rPr>
        <vertAlign val="subscript"/>
        <sz val="14"/>
        <rFont val="AngsanaUPC"/>
        <family val="1"/>
      </rPr>
      <t>I</t>
    </r>
  </si>
  <si>
    <r>
      <t>P</t>
    </r>
    <r>
      <rPr>
        <vertAlign val="subscript"/>
        <sz val="14"/>
        <rFont val="AngsanaUPC"/>
        <family val="1"/>
      </rPr>
      <t>B</t>
    </r>
  </si>
  <si>
    <r>
      <t>P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0"/>
      </rPr>
      <t xml:space="preserve"> = C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0"/>
      </rPr>
      <t xml:space="preserve"> / C</t>
    </r>
    <r>
      <rPr>
        <vertAlign val="subscript"/>
        <sz val="14"/>
        <rFont val="AngsanaUPC"/>
        <family val="1"/>
      </rPr>
      <t>S</t>
    </r>
  </si>
  <si>
    <t>sec</t>
  </si>
  <si>
    <r>
      <t>W</t>
    </r>
    <r>
      <rPr>
        <vertAlign val="subscript"/>
        <sz val="14"/>
        <rFont val="AngsanaUPC"/>
        <family val="1"/>
      </rPr>
      <t>U</t>
    </r>
  </si>
  <si>
    <r>
      <t>W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0"/>
      </rPr>
      <t xml:space="preserve"> = W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0"/>
      </rPr>
      <t xml:space="preserve"> x ( n</t>
    </r>
    <r>
      <rPr>
        <vertAlign val="subscript"/>
        <sz val="14"/>
        <rFont val="AngsanaUPC"/>
        <family val="1"/>
      </rPr>
      <t>2</t>
    </r>
    <r>
      <rPr>
        <sz val="14"/>
        <rFont val="AngsanaUPC"/>
        <family val="0"/>
      </rPr>
      <t xml:space="preserve"> / n</t>
    </r>
    <r>
      <rPr>
        <vertAlign val="subscript"/>
        <sz val="14"/>
        <rFont val="AngsanaUPC"/>
        <family val="1"/>
      </rPr>
      <t>1</t>
    </r>
    <r>
      <rPr>
        <sz val="14"/>
        <rFont val="AngsanaUPC"/>
        <family val="0"/>
      </rPr>
      <t xml:space="preserve"> )</t>
    </r>
    <r>
      <rPr>
        <vertAlign val="superscript"/>
        <sz val="14"/>
        <rFont val="AngsanaUPC"/>
        <family val="1"/>
      </rPr>
      <t>3</t>
    </r>
  </si>
  <si>
    <t xml:space="preserve"> การใช้อุปกรณ์ควบคุมความเร็วรอบมอเตอร์เครื่องอัดอากาศขณะเดินปลดภาระ (Unload)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</si>
</sst>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0"/>
    <numFmt numFmtId="207" formatCode="#,##0.0"/>
  </numFmts>
  <fonts count="40">
    <font>
      <sz val="14"/>
      <name val="Cordia New"/>
      <family val="0"/>
    </font>
    <font>
      <sz val="14"/>
      <name val="AngsanaUPC"/>
      <family val="0"/>
    </font>
    <font>
      <sz val="16"/>
      <name val="AngsanaUPC"/>
      <family val="1"/>
    </font>
    <font>
      <b/>
      <sz val="14"/>
      <name val="AngsanaUPC"/>
      <family val="1"/>
    </font>
    <font>
      <vertAlign val="subscript"/>
      <sz val="14"/>
      <name val="AngsanaUPC"/>
      <family val="1"/>
    </font>
    <font>
      <vertAlign val="superscript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" fillId="0" borderId="0">
      <alignment/>
      <protection/>
    </xf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7" applyFont="1">
      <alignment/>
      <protection/>
    </xf>
    <xf numFmtId="0" fontId="3" fillId="0" borderId="10" xfId="47" applyFont="1" applyBorder="1" applyAlignment="1">
      <alignment horizontal="center"/>
      <protection/>
    </xf>
    <xf numFmtId="0" fontId="1" fillId="0" borderId="0" xfId="47">
      <alignment/>
      <protection/>
    </xf>
    <xf numFmtId="0" fontId="3" fillId="0" borderId="11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11" xfId="47" applyBorder="1">
      <alignment/>
      <protection/>
    </xf>
    <xf numFmtId="0" fontId="1" fillId="0" borderId="11" xfId="47" applyBorder="1" applyAlignment="1">
      <alignment horizontal="center"/>
      <protection/>
    </xf>
    <xf numFmtId="4" fontId="1" fillId="33" borderId="11" xfId="47" applyNumberFormat="1" applyFill="1" applyBorder="1" applyAlignment="1">
      <alignment horizontal="center"/>
      <protection/>
    </xf>
    <xf numFmtId="2" fontId="1" fillId="33" borderId="11" xfId="47" applyNumberFormat="1" applyFill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4" fontId="1" fillId="0" borderId="11" xfId="47" applyNumberFormat="1" applyBorder="1" applyAlignment="1">
      <alignment horizontal="center"/>
      <protection/>
    </xf>
    <xf numFmtId="0" fontId="1" fillId="0" borderId="0" xfId="47" applyAlignment="1">
      <alignment horizontal="center"/>
      <protection/>
    </xf>
    <xf numFmtId="2" fontId="1" fillId="0" borderId="11" xfId="47" applyNumberFormat="1" applyBorder="1" applyAlignment="1">
      <alignment horizontal="center"/>
      <protection/>
    </xf>
    <xf numFmtId="4" fontId="1" fillId="0" borderId="11" xfId="47" applyNumberFormat="1" applyBorder="1" applyAlignment="1">
      <alignment horizontal="center" vertical="center"/>
      <protection/>
    </xf>
    <xf numFmtId="0" fontId="1" fillId="0" borderId="11" xfId="47" applyBorder="1" applyAlignment="1">
      <alignment horizontal="center" vertical="center"/>
      <protection/>
    </xf>
    <xf numFmtId="0" fontId="1" fillId="0" borderId="12" xfId="47" applyBorder="1">
      <alignment/>
      <protection/>
    </xf>
    <xf numFmtId="0" fontId="2" fillId="0" borderId="0" xfId="47" applyFont="1" applyAlignment="1">
      <alignment horizontal="center"/>
      <protection/>
    </xf>
    <xf numFmtId="3" fontId="1" fillId="33" borderId="11" xfId="47" applyNumberFormat="1" applyFill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3" fontId="1" fillId="0" borderId="11" xfId="47" applyNumberFormat="1" applyBorder="1" applyAlignment="1">
      <alignment horizontal="center"/>
      <protection/>
    </xf>
    <xf numFmtId="0" fontId="1" fillId="0" borderId="11" xfId="47" applyFont="1" applyBorder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อัดอากาศ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8.00390625" defaultRowHeight="21.75"/>
  <cols>
    <col min="1" max="1" width="54.421875" style="3" customWidth="1"/>
    <col min="2" max="2" width="10.00390625" style="3" customWidth="1"/>
    <col min="3" max="3" width="9.7109375" style="3" customWidth="1"/>
    <col min="4" max="4" width="12.7109375" style="3" customWidth="1"/>
    <col min="5" max="5" width="9.28125" style="3" customWidth="1"/>
    <col min="6" max="6" width="8.8515625" style="3" customWidth="1"/>
    <col min="7" max="16384" width="8.00390625" style="3" customWidth="1"/>
  </cols>
  <sheetData>
    <row r="1" spans="1:4" s="22" customFormat="1" ht="21">
      <c r="A1" s="23" t="s">
        <v>60</v>
      </c>
      <c r="B1" s="23"/>
      <c r="C1" s="23"/>
      <c r="D1" s="23"/>
    </row>
    <row r="3" spans="1:4" ht="21">
      <c r="A3" s="2" t="s">
        <v>0</v>
      </c>
      <c r="B3" s="2" t="s">
        <v>1</v>
      </c>
      <c r="C3" s="2" t="s">
        <v>2</v>
      </c>
      <c r="D3" s="2" t="s">
        <v>3</v>
      </c>
    </row>
    <row r="4" spans="1:4" ht="21">
      <c r="A4" s="4" t="s">
        <v>4</v>
      </c>
      <c r="B4" s="5"/>
      <c r="C4" s="5"/>
      <c r="D4" s="5"/>
    </row>
    <row r="5" spans="1:4" ht="21" hidden="1">
      <c r="A5" s="6" t="s">
        <v>5</v>
      </c>
      <c r="B5" s="7" t="s">
        <v>6</v>
      </c>
      <c r="C5" s="7" t="s">
        <v>35</v>
      </c>
      <c r="D5" s="7">
        <v>55</v>
      </c>
    </row>
    <row r="6" spans="1:4" ht="21">
      <c r="A6" s="6" t="s">
        <v>7</v>
      </c>
      <c r="B6" s="7" t="s">
        <v>8</v>
      </c>
      <c r="C6" s="7" t="s">
        <v>36</v>
      </c>
      <c r="D6" s="18">
        <v>2950</v>
      </c>
    </row>
    <row r="7" spans="1:4" ht="21">
      <c r="A7" s="6" t="s">
        <v>9</v>
      </c>
      <c r="B7" s="19" t="s">
        <v>57</v>
      </c>
      <c r="C7" s="7" t="s">
        <v>37</v>
      </c>
      <c r="D7" s="8">
        <v>50</v>
      </c>
    </row>
    <row r="8" spans="1:4" ht="21">
      <c r="A8" s="6" t="s">
        <v>10</v>
      </c>
      <c r="B8" s="19" t="s">
        <v>57</v>
      </c>
      <c r="C8" s="7" t="s">
        <v>38</v>
      </c>
      <c r="D8" s="8">
        <v>120</v>
      </c>
    </row>
    <row r="9" spans="1:4" ht="21">
      <c r="A9" s="6" t="s">
        <v>11</v>
      </c>
      <c r="B9" s="7" t="s">
        <v>6</v>
      </c>
      <c r="C9" s="7" t="s">
        <v>39</v>
      </c>
      <c r="D9" s="9">
        <v>20.1</v>
      </c>
    </row>
    <row r="10" spans="1:4" ht="21">
      <c r="A10" s="6" t="s">
        <v>12</v>
      </c>
      <c r="B10" s="7" t="s">
        <v>6</v>
      </c>
      <c r="C10" s="19" t="s">
        <v>58</v>
      </c>
      <c r="D10" s="9">
        <v>7.25</v>
      </c>
    </row>
    <row r="11" spans="1:4" ht="21">
      <c r="A11" s="6" t="s">
        <v>13</v>
      </c>
      <c r="B11" s="7" t="s">
        <v>14</v>
      </c>
      <c r="C11" s="7" t="s">
        <v>40</v>
      </c>
      <c r="D11" s="18">
        <f>300*14</f>
        <v>4200</v>
      </c>
    </row>
    <row r="12" spans="1:4" ht="21">
      <c r="A12" s="6" t="s">
        <v>15</v>
      </c>
      <c r="B12" s="7" t="s">
        <v>16</v>
      </c>
      <c r="C12" s="7" t="s">
        <v>41</v>
      </c>
      <c r="D12" s="9">
        <v>2.51</v>
      </c>
    </row>
    <row r="13" spans="1:4" ht="21">
      <c r="A13" s="4" t="s">
        <v>17</v>
      </c>
      <c r="B13" s="6"/>
      <c r="C13" s="6"/>
      <c r="D13" s="6"/>
    </row>
    <row r="14" spans="1:4" ht="21">
      <c r="A14" s="6" t="s">
        <v>18</v>
      </c>
      <c r="B14" s="6"/>
      <c r="C14" s="6"/>
      <c r="D14" s="6"/>
    </row>
    <row r="15" spans="1:4" ht="21">
      <c r="A15" s="5" t="s">
        <v>42</v>
      </c>
      <c r="B15" s="10" t="s">
        <v>19</v>
      </c>
      <c r="C15" s="10" t="s">
        <v>43</v>
      </c>
      <c r="D15" s="11">
        <f>(D9*D11*(D7/(D7+D8)))+(D10*D11*(D8/(D8+D7)))</f>
        <v>46323.52941176471</v>
      </c>
    </row>
    <row r="16" spans="1:4" ht="21">
      <c r="A16" s="6" t="s">
        <v>20</v>
      </c>
      <c r="B16" s="6"/>
      <c r="C16" s="6"/>
      <c r="D16" s="6"/>
    </row>
    <row r="17" spans="1:4" ht="21">
      <c r="A17" s="6" t="s">
        <v>21</v>
      </c>
      <c r="B17" s="6"/>
      <c r="C17" s="6"/>
      <c r="D17" s="6"/>
    </row>
    <row r="18" spans="1:4" ht="21">
      <c r="A18" s="6" t="s">
        <v>22</v>
      </c>
      <c r="B18" s="12" t="s">
        <v>8</v>
      </c>
      <c r="C18" s="7" t="s">
        <v>44</v>
      </c>
      <c r="D18" s="20">
        <f>D6*0.9</f>
        <v>2655</v>
      </c>
    </row>
    <row r="19" spans="1:4" ht="21">
      <c r="A19" s="6" t="s">
        <v>45</v>
      </c>
      <c r="B19" s="6"/>
      <c r="C19" s="6"/>
      <c r="D19" s="6"/>
    </row>
    <row r="20" spans="1:4" ht="21">
      <c r="A20" s="6" t="s">
        <v>23</v>
      </c>
      <c r="B20" s="7" t="s">
        <v>6</v>
      </c>
      <c r="C20" s="7" t="s">
        <v>35</v>
      </c>
      <c r="D20" s="13">
        <f>D10*((D18/D6)^3)</f>
        <v>5.2852500000000004</v>
      </c>
    </row>
    <row r="21" spans="1:4" ht="23.25">
      <c r="A21" s="21" t="s">
        <v>59</v>
      </c>
      <c r="B21" s="6"/>
      <c r="C21" s="6"/>
      <c r="D21" s="6"/>
    </row>
    <row r="22" spans="1:4" ht="21">
      <c r="A22" s="6" t="s">
        <v>24</v>
      </c>
      <c r="B22" s="10" t="s">
        <v>19</v>
      </c>
      <c r="C22" s="10" t="s">
        <v>46</v>
      </c>
      <c r="D22" s="14">
        <f>(D20*D11*D8/(D7+D8))+(D9*D11*D7/(D7+D8))</f>
        <v>40498.623529411765</v>
      </c>
    </row>
    <row r="23" spans="1:4" ht="21">
      <c r="A23" s="6" t="s">
        <v>47</v>
      </c>
      <c r="B23" s="6"/>
      <c r="C23" s="6"/>
      <c r="D23" s="15"/>
    </row>
    <row r="24" spans="1:4" ht="21">
      <c r="A24" s="6" t="s">
        <v>25</v>
      </c>
      <c r="B24" s="10" t="s">
        <v>19</v>
      </c>
      <c r="C24" s="7" t="s">
        <v>48</v>
      </c>
      <c r="D24" s="14">
        <f>D15-D22</f>
        <v>5824.9058823529485</v>
      </c>
    </row>
    <row r="25" spans="1:4" ht="21">
      <c r="A25" s="6" t="s">
        <v>49</v>
      </c>
      <c r="B25" s="6"/>
      <c r="C25" s="6"/>
      <c r="D25" s="15"/>
    </row>
    <row r="26" spans="1:4" ht="21">
      <c r="A26" s="6" t="s">
        <v>26</v>
      </c>
      <c r="B26" s="7" t="s">
        <v>27</v>
      </c>
      <c r="C26" s="7" t="s">
        <v>50</v>
      </c>
      <c r="D26" s="14">
        <f>D24*D12</f>
        <v>14620.5137647059</v>
      </c>
    </row>
    <row r="27" spans="1:4" ht="21">
      <c r="A27" s="4" t="s">
        <v>28</v>
      </c>
      <c r="B27" s="6"/>
      <c r="C27" s="6"/>
      <c r="D27" s="6"/>
    </row>
    <row r="28" spans="1:4" ht="21">
      <c r="A28" s="6" t="s">
        <v>29</v>
      </c>
      <c r="B28" s="7" t="s">
        <v>30</v>
      </c>
      <c r="C28" s="7" t="s">
        <v>51</v>
      </c>
      <c r="D28" s="11">
        <v>5000</v>
      </c>
    </row>
    <row r="29" spans="1:4" ht="21">
      <c r="A29" s="6" t="s">
        <v>31</v>
      </c>
      <c r="B29" s="7" t="s">
        <v>30</v>
      </c>
      <c r="C29" s="7" t="s">
        <v>52</v>
      </c>
      <c r="D29" s="11">
        <v>100000</v>
      </c>
    </row>
    <row r="30" spans="1:4" ht="21">
      <c r="A30" s="6" t="s">
        <v>32</v>
      </c>
      <c r="B30" s="7" t="s">
        <v>30</v>
      </c>
      <c r="C30" s="7" t="s">
        <v>53</v>
      </c>
      <c r="D30" s="11">
        <f>D28+D29</f>
        <v>105000</v>
      </c>
    </row>
    <row r="31" spans="1:4" ht="21">
      <c r="A31" s="6" t="s">
        <v>54</v>
      </c>
      <c r="B31" s="6"/>
      <c r="C31" s="6"/>
      <c r="D31" s="6"/>
    </row>
    <row r="32" spans="1:4" ht="21">
      <c r="A32" s="6" t="s">
        <v>33</v>
      </c>
      <c r="B32" s="7" t="s">
        <v>34</v>
      </c>
      <c r="C32" s="7" t="s">
        <v>55</v>
      </c>
      <c r="D32" s="11">
        <f>D30/D26</f>
        <v>7.181690171071231</v>
      </c>
    </row>
    <row r="33" spans="1:4" ht="21">
      <c r="A33" s="16" t="s">
        <v>56</v>
      </c>
      <c r="B33" s="16"/>
      <c r="C33" s="16"/>
      <c r="D33" s="16"/>
    </row>
    <row r="34" s="1" customFormat="1" ht="23.25">
      <c r="B34" s="17"/>
    </row>
    <row r="35" s="1" customFormat="1" ht="23.25">
      <c r="B35" s="17"/>
    </row>
    <row r="36" s="1" customFormat="1" ht="23.25"/>
    <row r="37" s="1" customFormat="1" ht="23.25"/>
  </sheetData>
  <sheetProtection/>
  <mergeCells count="1">
    <mergeCell ref="A1:D1"/>
  </mergeCells>
  <printOptions/>
  <pageMargins left="1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2005-12-02T07:02:37Z</dcterms:created>
  <dcterms:modified xsi:type="dcterms:W3CDTF">2010-12-09T03:27:31Z</dcterms:modified>
  <cp:category/>
  <cp:version/>
  <cp:contentType/>
  <cp:contentStatus/>
</cp:coreProperties>
</file>